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170" activeTab="2"/>
  </bookViews>
  <sheets>
    <sheet name="Director of Health" sheetId="5" r:id="rId1"/>
    <sheet name="CHC, SDH, DH" sheetId="4" r:id="rId2"/>
    <sheet name="PHC Consolidated @225 cluster" sheetId="6" r:id="rId3"/>
  </sheets>
  <externalReferences>
    <externalReference r:id="rId4"/>
  </externalReferences>
  <definedNames>
    <definedName name="_xlnm._FilterDatabase" localSheetId="1" hidden="1">'CHC, SDH, DH'!$A$4:$AT$159</definedName>
    <definedName name="_xlnm._FilterDatabase" localSheetId="2" hidden="1">'PHC Consolidated @225 cluster'!$A$4:$AC$249</definedName>
    <definedName name="_xlnm.Print_Area" localSheetId="1">'CHC, SDH, DH'!$A$1:$AJ$149</definedName>
    <definedName name="_xlnm.Print_Titles" localSheetId="1">'CHC, SDH, DH'!$1:$3</definedName>
  </definedNames>
  <calcPr calcId="124519"/>
</workbook>
</file>

<file path=xl/calcChain.xml><?xml version="1.0" encoding="utf-8"?>
<calcChain xmlns="http://schemas.openxmlformats.org/spreadsheetml/2006/main">
  <c r="J249" i="6"/>
  <c r="I249"/>
  <c r="H249"/>
  <c r="G249"/>
  <c r="F249"/>
  <c r="E249"/>
  <c r="AD248"/>
  <c r="AB248"/>
  <c r="AA248"/>
  <c r="Z248"/>
  <c r="Y248"/>
  <c r="X248"/>
  <c r="W248"/>
  <c r="V248"/>
  <c r="U248"/>
  <c r="S248"/>
  <c r="R248"/>
  <c r="Q248"/>
  <c r="P248"/>
  <c r="O248"/>
  <c r="N248"/>
  <c r="L248"/>
  <c r="K248"/>
  <c r="AC247"/>
  <c r="T247"/>
  <c r="M247"/>
  <c r="AC246"/>
  <c r="T246"/>
  <c r="M246"/>
  <c r="AC245"/>
  <c r="T245"/>
  <c r="M245"/>
  <c r="AC244"/>
  <c r="T244"/>
  <c r="M244"/>
  <c r="AC243"/>
  <c r="T243"/>
  <c r="M243"/>
  <c r="AC242"/>
  <c r="T242"/>
  <c r="M242"/>
  <c r="AC241"/>
  <c r="T241"/>
  <c r="M241"/>
  <c r="AC240"/>
  <c r="T240"/>
  <c r="M240"/>
  <c r="AC239"/>
  <c r="T239"/>
  <c r="M239"/>
  <c r="AC238"/>
  <c r="T238"/>
  <c r="M238"/>
  <c r="AC237"/>
  <c r="T237"/>
  <c r="M237"/>
  <c r="AC236"/>
  <c r="T236"/>
  <c r="M236"/>
  <c r="AC235"/>
  <c r="T235"/>
  <c r="M235"/>
  <c r="AC234"/>
  <c r="T234"/>
  <c r="M234"/>
  <c r="AC233"/>
  <c r="T233"/>
  <c r="M233"/>
  <c r="AC232"/>
  <c r="AC248" s="1"/>
  <c r="T232"/>
  <c r="T248" s="1"/>
  <c r="M232"/>
  <c r="M248" s="1"/>
  <c r="AB231"/>
  <c r="AA231"/>
  <c r="Z231"/>
  <c r="X231"/>
  <c r="V231"/>
  <c r="S231"/>
  <c r="R231"/>
  <c r="Q231"/>
  <c r="P231"/>
  <c r="O231"/>
  <c r="N231"/>
  <c r="L231"/>
  <c r="K231"/>
  <c r="AC230"/>
  <c r="T230"/>
  <c r="M230"/>
  <c r="AC229"/>
  <c r="T229"/>
  <c r="M229"/>
  <c r="AC228"/>
  <c r="T228"/>
  <c r="M228"/>
  <c r="AC227"/>
  <c r="T227"/>
  <c r="M227"/>
  <c r="AC226"/>
  <c r="T226"/>
  <c r="M226"/>
  <c r="AC225"/>
  <c r="T225"/>
  <c r="M225"/>
  <c r="AC224"/>
  <c r="T224"/>
  <c r="M224"/>
  <c r="AC223"/>
  <c r="T223"/>
  <c r="M223"/>
  <c r="AC222"/>
  <c r="T222"/>
  <c r="M222"/>
  <c r="AC221"/>
  <c r="T221"/>
  <c r="M221"/>
  <c r="AC220"/>
  <c r="T220"/>
  <c r="M220"/>
  <c r="AC219"/>
  <c r="T219"/>
  <c r="T231" s="1"/>
  <c r="M219"/>
  <c r="AC218"/>
  <c r="AC231" s="1"/>
  <c r="T218"/>
  <c r="M218"/>
  <c r="M231" s="1"/>
  <c r="AD217"/>
  <c r="AB217"/>
  <c r="AA217"/>
  <c r="Z217"/>
  <c r="Y217"/>
  <c r="X217"/>
  <c r="W217"/>
  <c r="V217"/>
  <c r="U217"/>
  <c r="S217"/>
  <c r="R217"/>
  <c r="Q217"/>
  <c r="P217"/>
  <c r="O217"/>
  <c r="N217"/>
  <c r="L217"/>
  <c r="K217"/>
  <c r="AC216"/>
  <c r="T216"/>
  <c r="M216"/>
  <c r="AC215"/>
  <c r="T215"/>
  <c r="M215"/>
  <c r="AC214"/>
  <c r="T214"/>
  <c r="M214"/>
  <c r="AC213"/>
  <c r="T213"/>
  <c r="M213"/>
  <c r="AC212"/>
  <c r="T212"/>
  <c r="M212"/>
  <c r="AC211"/>
  <c r="T211"/>
  <c r="M211"/>
  <c r="AC210"/>
  <c r="T210"/>
  <c r="M210"/>
  <c r="AC209"/>
  <c r="T209"/>
  <c r="M209"/>
  <c r="AC208"/>
  <c r="T208"/>
  <c r="M208"/>
  <c r="AC207"/>
  <c r="T207"/>
  <c r="M207"/>
  <c r="AC206"/>
  <c r="T206"/>
  <c r="M206"/>
  <c r="AC205"/>
  <c r="T205"/>
  <c r="M205"/>
  <c r="AC204"/>
  <c r="T204"/>
  <c r="M204"/>
  <c r="AC203"/>
  <c r="AC217" s="1"/>
  <c r="T203"/>
  <c r="M203"/>
  <c r="M217" s="1"/>
  <c r="AC202"/>
  <c r="T202"/>
  <c r="T217" s="1"/>
  <c r="M202"/>
  <c r="AD201"/>
  <c r="AB201"/>
  <c r="AA201"/>
  <c r="Z201"/>
  <c r="Y201"/>
  <c r="X201"/>
  <c r="W201"/>
  <c r="V201"/>
  <c r="U201"/>
  <c r="S201"/>
  <c r="R201"/>
  <c r="Q201"/>
  <c r="P201"/>
  <c r="O201"/>
  <c r="N201"/>
  <c r="L201"/>
  <c r="K201"/>
  <c r="AC200"/>
  <c r="T200"/>
  <c r="M200"/>
  <c r="AC199"/>
  <c r="T199"/>
  <c r="M199"/>
  <c r="AC198"/>
  <c r="T198"/>
  <c r="M198"/>
  <c r="AC197"/>
  <c r="T197"/>
  <c r="M197"/>
  <c r="AC196"/>
  <c r="T196"/>
  <c r="M196"/>
  <c r="AC195"/>
  <c r="T195"/>
  <c r="M195"/>
  <c r="AC194"/>
  <c r="T194"/>
  <c r="M194"/>
  <c r="AC193"/>
  <c r="T193"/>
  <c r="M193"/>
  <c r="AC192"/>
  <c r="T192"/>
  <c r="M192"/>
  <c r="AC191"/>
  <c r="T191"/>
  <c r="M191"/>
  <c r="AC190"/>
  <c r="T190"/>
  <c r="M190"/>
  <c r="AC189"/>
  <c r="T189"/>
  <c r="M189"/>
  <c r="AC188"/>
  <c r="T188"/>
  <c r="M188"/>
  <c r="AC187"/>
  <c r="T187"/>
  <c r="M187"/>
  <c r="AC186"/>
  <c r="T186"/>
  <c r="M186"/>
  <c r="AC185"/>
  <c r="T185"/>
  <c r="M185"/>
  <c r="AC184"/>
  <c r="T184"/>
  <c r="M184"/>
  <c r="AC183"/>
  <c r="AC201" s="1"/>
  <c r="T183"/>
  <c r="T201" s="1"/>
  <c r="M183"/>
  <c r="M201" s="1"/>
  <c r="AD182"/>
  <c r="AB182"/>
  <c r="AA182"/>
  <c r="Z182"/>
  <c r="Y182"/>
  <c r="X182"/>
  <c r="W182"/>
  <c r="V182"/>
  <c r="U182"/>
  <c r="S182"/>
  <c r="R182"/>
  <c r="Q182"/>
  <c r="P182"/>
  <c r="O182"/>
  <c r="N182"/>
  <c r="L182"/>
  <c r="K182"/>
  <c r="AC181"/>
  <c r="T181"/>
  <c r="M181"/>
  <c r="AC180"/>
  <c r="T180"/>
  <c r="M180"/>
  <c r="AC179"/>
  <c r="T179"/>
  <c r="M179"/>
  <c r="AC178"/>
  <c r="T178"/>
  <c r="M178"/>
  <c r="AC177"/>
  <c r="T177"/>
  <c r="M177"/>
  <c r="AC176"/>
  <c r="T176"/>
  <c r="M176"/>
  <c r="AC175"/>
  <c r="T175"/>
  <c r="M175"/>
  <c r="AC174"/>
  <c r="T174"/>
  <c r="M174"/>
  <c r="AC173"/>
  <c r="T173"/>
  <c r="M173"/>
  <c r="AC172"/>
  <c r="T172"/>
  <c r="M172"/>
  <c r="AC171"/>
  <c r="T171"/>
  <c r="M171"/>
  <c r="AC170"/>
  <c r="T170"/>
  <c r="M170"/>
  <c r="AC169"/>
  <c r="T169"/>
  <c r="M169"/>
  <c r="AC168"/>
  <c r="T168"/>
  <c r="M168"/>
  <c r="AC167"/>
  <c r="T167"/>
  <c r="M167"/>
  <c r="AC166"/>
  <c r="T166"/>
  <c r="M166"/>
  <c r="AC165"/>
  <c r="AC182" s="1"/>
  <c r="T165"/>
  <c r="M165"/>
  <c r="AC164"/>
  <c r="T164"/>
  <c r="T182" s="1"/>
  <c r="M164"/>
  <c r="M182" s="1"/>
  <c r="AD163"/>
  <c r="AB163"/>
  <c r="AA163"/>
  <c r="Z163"/>
  <c r="Y163"/>
  <c r="X163"/>
  <c r="W163"/>
  <c r="V163"/>
  <c r="S163"/>
  <c r="Q163"/>
  <c r="P163"/>
  <c r="L163"/>
  <c r="K163"/>
  <c r="AC162"/>
  <c r="T162"/>
  <c r="M162"/>
  <c r="AC161"/>
  <c r="T161"/>
  <c r="M161"/>
  <c r="AC160"/>
  <c r="T160"/>
  <c r="M160"/>
  <c r="AC159"/>
  <c r="T159"/>
  <c r="M159"/>
  <c r="AC158"/>
  <c r="T158"/>
  <c r="M158"/>
  <c r="AC157"/>
  <c r="T157"/>
  <c r="M157"/>
  <c r="AC156"/>
  <c r="T156"/>
  <c r="M156"/>
  <c r="AC155"/>
  <c r="T155"/>
  <c r="M155"/>
  <c r="AC154"/>
  <c r="T154"/>
  <c r="M154"/>
  <c r="AC153"/>
  <c r="T153"/>
  <c r="M153"/>
  <c r="AC152"/>
  <c r="T152"/>
  <c r="M152"/>
  <c r="AC151"/>
  <c r="T151"/>
  <c r="M151"/>
  <c r="AC150"/>
  <c r="T150"/>
  <c r="M150"/>
  <c r="AC149"/>
  <c r="T149"/>
  <c r="M149"/>
  <c r="AC148"/>
  <c r="T148"/>
  <c r="M148"/>
  <c r="AC147"/>
  <c r="T147"/>
  <c r="M147"/>
  <c r="AC146"/>
  <c r="T146"/>
  <c r="M146"/>
  <c r="AC145"/>
  <c r="T145"/>
  <c r="M145"/>
  <c r="AC144"/>
  <c r="AC163" s="1"/>
  <c r="T144"/>
  <c r="T163" s="1"/>
  <c r="M144"/>
  <c r="M163" s="1"/>
  <c r="AD143"/>
  <c r="AB143"/>
  <c r="AA143"/>
  <c r="Z143"/>
  <c r="Y143"/>
  <c r="X143"/>
  <c r="W143"/>
  <c r="V143"/>
  <c r="U143"/>
  <c r="S143"/>
  <c r="R143"/>
  <c r="Q143"/>
  <c r="P143"/>
  <c r="O143"/>
  <c r="N143"/>
  <c r="L143"/>
  <c r="K143"/>
  <c r="AC142"/>
  <c r="T142"/>
  <c r="M142"/>
  <c r="AC141"/>
  <c r="T141"/>
  <c r="M141"/>
  <c r="AC140"/>
  <c r="T140"/>
  <c r="M140"/>
  <c r="AC139"/>
  <c r="T139"/>
  <c r="M139"/>
  <c r="AC138"/>
  <c r="T138"/>
  <c r="M138"/>
  <c r="AC137"/>
  <c r="T137"/>
  <c r="M137"/>
  <c r="AC136"/>
  <c r="T136"/>
  <c r="M136"/>
  <c r="AC135"/>
  <c r="T135"/>
  <c r="M135"/>
  <c r="AC134"/>
  <c r="T134"/>
  <c r="M134"/>
  <c r="AC133"/>
  <c r="T133"/>
  <c r="M133"/>
  <c r="AC132"/>
  <c r="T132"/>
  <c r="M132"/>
  <c r="AC131"/>
  <c r="T131"/>
  <c r="M131"/>
  <c r="AC130"/>
  <c r="T130"/>
  <c r="M130"/>
  <c r="AC129"/>
  <c r="T129"/>
  <c r="M129"/>
  <c r="AC128"/>
  <c r="T128"/>
  <c r="M128"/>
  <c r="AC127"/>
  <c r="T127"/>
  <c r="M127"/>
  <c r="AC126"/>
  <c r="T126"/>
  <c r="M126"/>
  <c r="AC125"/>
  <c r="T125"/>
  <c r="M125"/>
  <c r="AC124"/>
  <c r="T124"/>
  <c r="M124"/>
  <c r="AC123"/>
  <c r="AC143" s="1"/>
  <c r="T123"/>
  <c r="T143" s="1"/>
  <c r="M123"/>
  <c r="M143" s="1"/>
  <c r="AB122"/>
  <c r="AA122"/>
  <c r="Z122"/>
  <c r="Y122"/>
  <c r="X122"/>
  <c r="W122"/>
  <c r="V122"/>
  <c r="U122"/>
  <c r="S122"/>
  <c r="P122"/>
  <c r="O122"/>
  <c r="N122"/>
  <c r="L122"/>
  <c r="K122"/>
  <c r="AC121"/>
  <c r="T121"/>
  <c r="M121"/>
  <c r="AC120"/>
  <c r="T120"/>
  <c r="M120"/>
  <c r="AC119"/>
  <c r="T119"/>
  <c r="M119"/>
  <c r="AC118"/>
  <c r="T118"/>
  <c r="M118"/>
  <c r="AC117"/>
  <c r="T117"/>
  <c r="M117"/>
  <c r="AC116"/>
  <c r="T116"/>
  <c r="M116"/>
  <c r="AC115"/>
  <c r="T115"/>
  <c r="M115"/>
  <c r="AC114"/>
  <c r="T114"/>
  <c r="M114"/>
  <c r="AC113"/>
  <c r="T113"/>
  <c r="M113"/>
  <c r="AC112"/>
  <c r="T112"/>
  <c r="M112"/>
  <c r="AC111"/>
  <c r="T111"/>
  <c r="M111"/>
  <c r="AC110"/>
  <c r="T110"/>
  <c r="M110"/>
  <c r="AC109"/>
  <c r="T109"/>
  <c r="M109"/>
  <c r="AC108"/>
  <c r="T108"/>
  <c r="M108"/>
  <c r="AC107"/>
  <c r="T107"/>
  <c r="M107"/>
  <c r="AC106"/>
  <c r="AC122" s="1"/>
  <c r="T106"/>
  <c r="T122" s="1"/>
  <c r="M106"/>
  <c r="M122" s="1"/>
  <c r="AB105"/>
  <c r="AA105"/>
  <c r="Z105"/>
  <c r="Y105"/>
  <c r="X105"/>
  <c r="W105"/>
  <c r="V105"/>
  <c r="U105"/>
  <c r="S105"/>
  <c r="R105"/>
  <c r="R122" s="1"/>
  <c r="Q105"/>
  <c r="Q122" s="1"/>
  <c r="P105"/>
  <c r="O105"/>
  <c r="N105"/>
  <c r="L105"/>
  <c r="K105"/>
  <c r="AC104"/>
  <c r="T104"/>
  <c r="M104"/>
  <c r="AC103"/>
  <c r="T103"/>
  <c r="M103"/>
  <c r="AC102"/>
  <c r="T102"/>
  <c r="M102"/>
  <c r="AC101"/>
  <c r="T101"/>
  <c r="M101"/>
  <c r="AC100"/>
  <c r="T100"/>
  <c r="M100"/>
  <c r="AC99"/>
  <c r="T99"/>
  <c r="M99"/>
  <c r="AC98"/>
  <c r="T98"/>
  <c r="M98"/>
  <c r="AC97"/>
  <c r="T97"/>
  <c r="M97"/>
  <c r="AC96"/>
  <c r="T96"/>
  <c r="M96"/>
  <c r="AC95"/>
  <c r="T95"/>
  <c r="M95"/>
  <c r="AC94"/>
  <c r="T94"/>
  <c r="M94"/>
  <c r="AC93"/>
  <c r="T93"/>
  <c r="M93"/>
  <c r="AC92"/>
  <c r="T92"/>
  <c r="M92"/>
  <c r="AC91"/>
  <c r="T91"/>
  <c r="M91"/>
  <c r="AC90"/>
  <c r="T90"/>
  <c r="M90"/>
  <c r="AC89"/>
  <c r="T89"/>
  <c r="M89"/>
  <c r="AC88"/>
  <c r="T88"/>
  <c r="M88"/>
  <c r="AC87"/>
  <c r="AC105" s="1"/>
  <c r="T87"/>
  <c r="T105" s="1"/>
  <c r="M87"/>
  <c r="M105" s="1"/>
  <c r="AB86"/>
  <c r="AA86"/>
  <c r="Z86"/>
  <c r="Y86"/>
  <c r="X86"/>
  <c r="W86"/>
  <c r="V86"/>
  <c r="U86"/>
  <c r="S86"/>
  <c r="R86"/>
  <c r="Q86"/>
  <c r="P86"/>
  <c r="O86"/>
  <c r="N86"/>
  <c r="L86"/>
  <c r="K86"/>
  <c r="AC85"/>
  <c r="T85"/>
  <c r="M85"/>
  <c r="AC84"/>
  <c r="T84"/>
  <c r="M84"/>
  <c r="AC83"/>
  <c r="T83"/>
  <c r="M83"/>
  <c r="AC82"/>
  <c r="T82"/>
  <c r="M82"/>
  <c r="AC81"/>
  <c r="T81"/>
  <c r="M81"/>
  <c r="AC80"/>
  <c r="T80"/>
  <c r="M80"/>
  <c r="AC79"/>
  <c r="T79"/>
  <c r="M79"/>
  <c r="AC78"/>
  <c r="T78"/>
  <c r="M78"/>
  <c r="AC77"/>
  <c r="T77"/>
  <c r="M77"/>
  <c r="AC76"/>
  <c r="T76"/>
  <c r="M76"/>
  <c r="AC75"/>
  <c r="T75"/>
  <c r="M75"/>
  <c r="AC74"/>
  <c r="T74"/>
  <c r="M74"/>
  <c r="AC73"/>
  <c r="T73"/>
  <c r="M73"/>
  <c r="AC72"/>
  <c r="T72"/>
  <c r="M72"/>
  <c r="AC71"/>
  <c r="T71"/>
  <c r="M71"/>
  <c r="AC70"/>
  <c r="T70"/>
  <c r="M70"/>
  <c r="AC69"/>
  <c r="T69"/>
  <c r="M69"/>
  <c r="AC68"/>
  <c r="T68"/>
  <c r="M68"/>
  <c r="AC67"/>
  <c r="T67"/>
  <c r="M67"/>
  <c r="AC66"/>
  <c r="T66"/>
  <c r="M66"/>
  <c r="AC65"/>
  <c r="T65"/>
  <c r="M65"/>
  <c r="AC64"/>
  <c r="T64"/>
  <c r="M64"/>
  <c r="AC63"/>
  <c r="AC86" s="1"/>
  <c r="T63"/>
  <c r="T86" s="1"/>
  <c r="M63"/>
  <c r="M86" s="1"/>
  <c r="AB62"/>
  <c r="AA62"/>
  <c r="Z62"/>
  <c r="Y62"/>
  <c r="X62"/>
  <c r="W62"/>
  <c r="V62"/>
  <c r="U62"/>
  <c r="S62"/>
  <c r="R62"/>
  <c r="Q62"/>
  <c r="P62"/>
  <c r="O62"/>
  <c r="N62"/>
  <c r="L62"/>
  <c r="K62"/>
  <c r="AC61"/>
  <c r="T61"/>
  <c r="M61"/>
  <c r="AC60"/>
  <c r="T60"/>
  <c r="M60"/>
  <c r="AC59"/>
  <c r="T59"/>
  <c r="M59"/>
  <c r="AC58"/>
  <c r="T58"/>
  <c r="M58"/>
  <c r="AC57"/>
  <c r="T57"/>
  <c r="M57"/>
  <c r="AC56"/>
  <c r="T56"/>
  <c r="M56"/>
  <c r="AC55"/>
  <c r="T55"/>
  <c r="M55"/>
  <c r="AC54"/>
  <c r="T54"/>
  <c r="M54"/>
  <c r="AC53"/>
  <c r="T53"/>
  <c r="M53"/>
  <c r="AC52"/>
  <c r="T52"/>
  <c r="M52"/>
  <c r="AC51"/>
  <c r="T51"/>
  <c r="M51"/>
  <c r="AC50"/>
  <c r="T50"/>
  <c r="M50"/>
  <c r="AC49"/>
  <c r="T49"/>
  <c r="M49"/>
  <c r="AC48"/>
  <c r="T48"/>
  <c r="M48"/>
  <c r="AC47"/>
  <c r="AC62" s="1"/>
  <c r="T47"/>
  <c r="T62" s="1"/>
  <c r="M47"/>
  <c r="M62" s="1"/>
  <c r="AD46"/>
  <c r="AB46"/>
  <c r="AA46"/>
  <c r="Z46"/>
  <c r="Y46"/>
  <c r="X46"/>
  <c r="W46"/>
  <c r="V46"/>
  <c r="U46"/>
  <c r="S46"/>
  <c r="R46"/>
  <c r="Q46"/>
  <c r="P46"/>
  <c r="O46"/>
  <c r="N46"/>
  <c r="L46"/>
  <c r="L249" s="1"/>
  <c r="K46"/>
  <c r="AC45"/>
  <c r="T45"/>
  <c r="M45"/>
  <c r="AC44"/>
  <c r="T44"/>
  <c r="M44"/>
  <c r="AC43"/>
  <c r="T43"/>
  <c r="M43"/>
  <c r="AC42"/>
  <c r="T42"/>
  <c r="M42"/>
  <c r="AC41"/>
  <c r="T41"/>
  <c r="M41"/>
  <c r="AC40"/>
  <c r="T40"/>
  <c r="M40"/>
  <c r="AC39"/>
  <c r="T39"/>
  <c r="M39"/>
  <c r="AC38"/>
  <c r="T38"/>
  <c r="M38"/>
  <c r="AC37"/>
  <c r="T37"/>
  <c r="M37"/>
  <c r="AC36"/>
  <c r="T36"/>
  <c r="M36"/>
  <c r="AC35"/>
  <c r="T35"/>
  <c r="M35"/>
  <c r="AC34"/>
  <c r="T34"/>
  <c r="M34"/>
  <c r="AC33"/>
  <c r="T33"/>
  <c r="M33"/>
  <c r="AC32"/>
  <c r="T32"/>
  <c r="M32"/>
  <c r="AC31"/>
  <c r="T31"/>
  <c r="M31"/>
  <c r="AC30"/>
  <c r="T30"/>
  <c r="M30"/>
  <c r="AC29"/>
  <c r="T29"/>
  <c r="M29"/>
  <c r="AC28"/>
  <c r="T28"/>
  <c r="M28"/>
  <c r="M46" s="1"/>
  <c r="AC27"/>
  <c r="T27"/>
  <c r="M27"/>
  <c r="AC26"/>
  <c r="AC46" s="1"/>
  <c r="T26"/>
  <c r="T46" s="1"/>
  <c r="M26"/>
  <c r="AD25"/>
  <c r="AD249" s="1"/>
  <c r="AB25"/>
  <c r="AB249" s="1"/>
  <c r="AA25"/>
  <c r="AA249" s="1"/>
  <c r="Z25"/>
  <c r="Z249" s="1"/>
  <c r="Y25"/>
  <c r="Y249" s="1"/>
  <c r="X25"/>
  <c r="X249" s="1"/>
  <c r="W25"/>
  <c r="W249" s="1"/>
  <c r="V25"/>
  <c r="V249" s="1"/>
  <c r="U25"/>
  <c r="U249" s="1"/>
  <c r="S25"/>
  <c r="S249" s="1"/>
  <c r="R25"/>
  <c r="R249" s="1"/>
  <c r="Q25"/>
  <c r="P25"/>
  <c r="P249" s="1"/>
  <c r="O25"/>
  <c r="O249" s="1"/>
  <c r="N25"/>
  <c r="N249" s="1"/>
  <c r="K25"/>
  <c r="K249" s="1"/>
  <c r="AC24"/>
  <c r="T24"/>
  <c r="M24"/>
  <c r="AC23"/>
  <c r="T23"/>
  <c r="M23"/>
  <c r="AC22"/>
  <c r="T22"/>
  <c r="M22"/>
  <c r="AC21"/>
  <c r="T21"/>
  <c r="M21"/>
  <c r="AC20"/>
  <c r="T20"/>
  <c r="M20"/>
  <c r="AC19"/>
  <c r="T19"/>
  <c r="M19"/>
  <c r="AC18"/>
  <c r="T18"/>
  <c r="M18"/>
  <c r="AC17"/>
  <c r="T17"/>
  <c r="M17"/>
  <c r="AC16"/>
  <c r="T16"/>
  <c r="M16"/>
  <c r="AC15"/>
  <c r="T15"/>
  <c r="M15"/>
  <c r="AC14"/>
  <c r="T14"/>
  <c r="M14"/>
  <c r="AC13"/>
  <c r="T13"/>
  <c r="M13"/>
  <c r="AC12"/>
  <c r="T12"/>
  <c r="M12"/>
  <c r="AC11"/>
  <c r="T11"/>
  <c r="M11"/>
  <c r="AC10"/>
  <c r="T10"/>
  <c r="M10"/>
  <c r="AC9"/>
  <c r="T9"/>
  <c r="M9"/>
  <c r="AC8"/>
  <c r="T8"/>
  <c r="M8"/>
  <c r="M25" s="1"/>
  <c r="AC7"/>
  <c r="T7"/>
  <c r="M7"/>
  <c r="AC6"/>
  <c r="AC25" s="1"/>
  <c r="T6"/>
  <c r="T25" s="1"/>
  <c r="M6"/>
  <c r="H162" i="4"/>
  <c r="AV148"/>
  <c r="AU148"/>
  <c r="AT148"/>
  <c r="AV147"/>
  <c r="AU147"/>
  <c r="AT147"/>
  <c r="D147"/>
  <c r="AW146"/>
  <c r="AO146"/>
  <c r="AG146"/>
  <c r="AF146"/>
  <c r="AH146" s="1"/>
  <c r="AD146"/>
  <c r="AC146"/>
  <c r="AE146" s="1"/>
  <c r="AB146"/>
  <c r="AA146"/>
  <c r="Z146"/>
  <c r="Y146"/>
  <c r="X146"/>
  <c r="W146"/>
  <c r="U146"/>
  <c r="T146"/>
  <c r="V146" s="1"/>
  <c r="R146"/>
  <c r="Q146"/>
  <c r="S146" s="1"/>
  <c r="P146"/>
  <c r="O146"/>
  <c r="N146"/>
  <c r="L146"/>
  <c r="M146" s="1"/>
  <c r="K146"/>
  <c r="I146"/>
  <c r="H146"/>
  <c r="J146" s="1"/>
  <c r="F146"/>
  <c r="E146"/>
  <c r="G146" s="1"/>
  <c r="AW145"/>
  <c r="AO145"/>
  <c r="AH145"/>
  <c r="AF145"/>
  <c r="AD145"/>
  <c r="AC145"/>
  <c r="AE145" s="1"/>
  <c r="AA145"/>
  <c r="Z145"/>
  <c r="AB145" s="1"/>
  <c r="Y145"/>
  <c r="X145"/>
  <c r="W145"/>
  <c r="V145"/>
  <c r="U145"/>
  <c r="T145"/>
  <c r="R145"/>
  <c r="Q145"/>
  <c r="S145" s="1"/>
  <c r="O145"/>
  <c r="N145"/>
  <c r="P145" s="1"/>
  <c r="M145"/>
  <c r="L145"/>
  <c r="K145"/>
  <c r="J145"/>
  <c r="I145"/>
  <c r="H145"/>
  <c r="F145"/>
  <c r="E145"/>
  <c r="G145" s="1"/>
  <c r="AI145" s="1"/>
  <c r="AW144"/>
  <c r="AO144"/>
  <c r="AG144"/>
  <c r="AF144"/>
  <c r="AH144" s="1"/>
  <c r="AE144"/>
  <c r="AD144"/>
  <c r="AC144"/>
  <c r="AB144"/>
  <c r="AA144"/>
  <c r="Z144"/>
  <c r="X144"/>
  <c r="W144"/>
  <c r="Y144" s="1"/>
  <c r="U144"/>
  <c r="T144"/>
  <c r="V144" s="1"/>
  <c r="S144"/>
  <c r="R144"/>
  <c r="Q144"/>
  <c r="P144"/>
  <c r="O144"/>
  <c r="N144"/>
  <c r="L144"/>
  <c r="K144"/>
  <c r="M144" s="1"/>
  <c r="I144"/>
  <c r="H144"/>
  <c r="J144" s="1"/>
  <c r="G144"/>
  <c r="F144"/>
  <c r="E144"/>
  <c r="AW143"/>
  <c r="AO143"/>
  <c r="AH143"/>
  <c r="AG143"/>
  <c r="AF143"/>
  <c r="AD143"/>
  <c r="AC143"/>
  <c r="AE143" s="1"/>
  <c r="AA143"/>
  <c r="Z143"/>
  <c r="AB143" s="1"/>
  <c r="Y143"/>
  <c r="X143"/>
  <c r="W143"/>
  <c r="V143"/>
  <c r="U143"/>
  <c r="T143"/>
  <c r="R143"/>
  <c r="Q143"/>
  <c r="S143" s="1"/>
  <c r="O143"/>
  <c r="N143"/>
  <c r="P143" s="1"/>
  <c r="M143"/>
  <c r="L143"/>
  <c r="K143"/>
  <c r="J143"/>
  <c r="I143"/>
  <c r="H143"/>
  <c r="F143"/>
  <c r="E143"/>
  <c r="G143" s="1"/>
  <c r="AW142"/>
  <c r="AO142"/>
  <c r="AG142"/>
  <c r="AF142"/>
  <c r="AH142" s="1"/>
  <c r="AE142"/>
  <c r="AD142"/>
  <c r="AC142"/>
  <c r="AB142"/>
  <c r="AA142"/>
  <c r="Z142"/>
  <c r="X142"/>
  <c r="W142"/>
  <c r="Y142" s="1"/>
  <c r="U142"/>
  <c r="T142"/>
  <c r="V142" s="1"/>
  <c r="S142"/>
  <c r="R142"/>
  <c r="Q142"/>
  <c r="P142"/>
  <c r="O142"/>
  <c r="N142"/>
  <c r="L142"/>
  <c r="K142"/>
  <c r="M142" s="1"/>
  <c r="I142"/>
  <c r="H142"/>
  <c r="J142" s="1"/>
  <c r="G142"/>
  <c r="F142"/>
  <c r="E142"/>
  <c r="AW141"/>
  <c r="AO141"/>
  <c r="AH141"/>
  <c r="AH147" s="1"/>
  <c r="AG141"/>
  <c r="AG147" s="1"/>
  <c r="AF141"/>
  <c r="AF147" s="1"/>
  <c r="AD141"/>
  <c r="AD147" s="1"/>
  <c r="AC141"/>
  <c r="AC147" s="1"/>
  <c r="AA141"/>
  <c r="AA147" s="1"/>
  <c r="Z141"/>
  <c r="AB141" s="1"/>
  <c r="Y141"/>
  <c r="X141"/>
  <c r="X147" s="1"/>
  <c r="W141"/>
  <c r="W147" s="1"/>
  <c r="V141"/>
  <c r="U141"/>
  <c r="U147" s="1"/>
  <c r="T141"/>
  <c r="T147" s="1"/>
  <c r="R141"/>
  <c r="R147" s="1"/>
  <c r="Q141"/>
  <c r="Q147" s="1"/>
  <c r="O141"/>
  <c r="O147" s="1"/>
  <c r="N141"/>
  <c r="P141" s="1"/>
  <c r="P147" s="1"/>
  <c r="L141"/>
  <c r="L147" s="1"/>
  <c r="K141"/>
  <c r="K147" s="1"/>
  <c r="J141"/>
  <c r="I141"/>
  <c r="I147" s="1"/>
  <c r="H141"/>
  <c r="H147" s="1"/>
  <c r="F141"/>
  <c r="F147" s="1"/>
  <c r="E141"/>
  <c r="E147" s="1"/>
  <c r="AV140"/>
  <c r="AU140"/>
  <c r="AT140"/>
  <c r="AV139"/>
  <c r="AU139"/>
  <c r="AT139"/>
  <c r="D139"/>
  <c r="AW138"/>
  <c r="AO138"/>
  <c r="AH138"/>
  <c r="AG138"/>
  <c r="AF138"/>
  <c r="AD138"/>
  <c r="AC138"/>
  <c r="AE138" s="1"/>
  <c r="AA138"/>
  <c r="Z138"/>
  <c r="AB138" s="1"/>
  <c r="Y138"/>
  <c r="X138"/>
  <c r="W138"/>
  <c r="V138"/>
  <c r="U138"/>
  <c r="T138"/>
  <c r="R138"/>
  <c r="Q138"/>
  <c r="S138" s="1"/>
  <c r="O138"/>
  <c r="N138"/>
  <c r="P138" s="1"/>
  <c r="M138"/>
  <c r="L138"/>
  <c r="K138"/>
  <c r="J138"/>
  <c r="I138"/>
  <c r="H138"/>
  <c r="F138"/>
  <c r="E138"/>
  <c r="G138" s="1"/>
  <c r="AW137"/>
  <c r="AO137"/>
  <c r="AG137"/>
  <c r="AF137"/>
  <c r="AH137" s="1"/>
  <c r="AE137"/>
  <c r="AD137"/>
  <c r="AC137"/>
  <c r="AB137"/>
  <c r="AA137"/>
  <c r="Z137"/>
  <c r="X137"/>
  <c r="W137"/>
  <c r="Y137" s="1"/>
  <c r="U137"/>
  <c r="T137"/>
  <c r="V137" s="1"/>
  <c r="S137"/>
  <c r="R137"/>
  <c r="Q137"/>
  <c r="P137"/>
  <c r="O137"/>
  <c r="N137"/>
  <c r="L137"/>
  <c r="K137"/>
  <c r="M137" s="1"/>
  <c r="I137"/>
  <c r="H137"/>
  <c r="J137" s="1"/>
  <c r="F137"/>
  <c r="G137" s="1"/>
  <c r="E137"/>
  <c r="AW136"/>
  <c r="AO136"/>
  <c r="AI136" s="1"/>
  <c r="AH136"/>
  <c r="AG136"/>
  <c r="AF136"/>
  <c r="AD136"/>
  <c r="AC136"/>
  <c r="AE136" s="1"/>
  <c r="AA136"/>
  <c r="Z136"/>
  <c r="AB136" s="1"/>
  <c r="Y136"/>
  <c r="X136"/>
  <c r="W136"/>
  <c r="V136"/>
  <c r="U136"/>
  <c r="T136"/>
  <c r="R136"/>
  <c r="Q136"/>
  <c r="S136" s="1"/>
  <c r="O136"/>
  <c r="N136"/>
  <c r="P136" s="1"/>
  <c r="M136"/>
  <c r="L136"/>
  <c r="K136"/>
  <c r="J136"/>
  <c r="I136"/>
  <c r="H136"/>
  <c r="F136"/>
  <c r="E136"/>
  <c r="G136" s="1"/>
  <c r="AW135"/>
  <c r="AO135"/>
  <c r="AG135"/>
  <c r="AF135"/>
  <c r="AH135" s="1"/>
  <c r="AD135"/>
  <c r="AE135" s="1"/>
  <c r="AC135"/>
  <c r="AB135"/>
  <c r="AA135"/>
  <c r="Z135"/>
  <c r="X135"/>
  <c r="W135"/>
  <c r="Y135" s="1"/>
  <c r="U135"/>
  <c r="T135"/>
  <c r="V135" s="1"/>
  <c r="R135"/>
  <c r="S135" s="1"/>
  <c r="Q135"/>
  <c r="P135"/>
  <c r="O135"/>
  <c r="N135"/>
  <c r="L135"/>
  <c r="K135"/>
  <c r="M135" s="1"/>
  <c r="I135"/>
  <c r="H135"/>
  <c r="J135" s="1"/>
  <c r="F135"/>
  <c r="G135" s="1"/>
  <c r="AI135" s="1"/>
  <c r="E135"/>
  <c r="AW134"/>
  <c r="AO134"/>
  <c r="AH134"/>
  <c r="AG134"/>
  <c r="AF134"/>
  <c r="AD134"/>
  <c r="AC134"/>
  <c r="AE134" s="1"/>
  <c r="AA134"/>
  <c r="Z134"/>
  <c r="AB134" s="1"/>
  <c r="Y134"/>
  <c r="X134"/>
  <c r="W134"/>
  <c r="V134"/>
  <c r="U134"/>
  <c r="T134"/>
  <c r="R134"/>
  <c r="Q134"/>
  <c r="S134" s="1"/>
  <c r="O134"/>
  <c r="N134"/>
  <c r="P134" s="1"/>
  <c r="M134"/>
  <c r="L134"/>
  <c r="K134"/>
  <c r="J134"/>
  <c r="I134"/>
  <c r="H134"/>
  <c r="F134"/>
  <c r="E134"/>
  <c r="G134" s="1"/>
  <c r="AW133"/>
  <c r="AO133"/>
  <c r="AG133"/>
  <c r="AF133"/>
  <c r="AH133" s="1"/>
  <c r="AD133"/>
  <c r="AE133" s="1"/>
  <c r="AC133"/>
  <c r="AB133"/>
  <c r="AA133"/>
  <c r="Z133"/>
  <c r="X133"/>
  <c r="W133"/>
  <c r="Y133" s="1"/>
  <c r="U133"/>
  <c r="T133"/>
  <c r="V133" s="1"/>
  <c r="R133"/>
  <c r="S133" s="1"/>
  <c r="Q133"/>
  <c r="P133"/>
  <c r="O133"/>
  <c r="N133"/>
  <c r="L133"/>
  <c r="K133"/>
  <c r="M133" s="1"/>
  <c r="I133"/>
  <c r="H133"/>
  <c r="J133" s="1"/>
  <c r="F133"/>
  <c r="G133" s="1"/>
  <c r="E133"/>
  <c r="AW132"/>
  <c r="AO132"/>
  <c r="AH132"/>
  <c r="AG132"/>
  <c r="AF132"/>
  <c r="AD132"/>
  <c r="AC132"/>
  <c r="AE132" s="1"/>
  <c r="AA132"/>
  <c r="Z132"/>
  <c r="AB132" s="1"/>
  <c r="Y132"/>
  <c r="X132"/>
  <c r="W132"/>
  <c r="V132"/>
  <c r="U132"/>
  <c r="T132"/>
  <c r="R132"/>
  <c r="Q132"/>
  <c r="S132" s="1"/>
  <c r="O132"/>
  <c r="N132"/>
  <c r="P132" s="1"/>
  <c r="L132"/>
  <c r="M132" s="1"/>
  <c r="K132"/>
  <c r="J132"/>
  <c r="I132"/>
  <c r="H132"/>
  <c r="F132"/>
  <c r="E132"/>
  <c r="G132" s="1"/>
  <c r="AW131"/>
  <c r="AO131"/>
  <c r="AG131"/>
  <c r="AF131"/>
  <c r="AH131" s="1"/>
  <c r="AD131"/>
  <c r="AE131" s="1"/>
  <c r="AC131"/>
  <c r="AB131"/>
  <c r="AA131"/>
  <c r="Z131"/>
  <c r="X131"/>
  <c r="W131"/>
  <c r="Y131" s="1"/>
  <c r="U131"/>
  <c r="T131"/>
  <c r="V131" s="1"/>
  <c r="R131"/>
  <c r="S131" s="1"/>
  <c r="Q131"/>
  <c r="P131"/>
  <c r="O131"/>
  <c r="N131"/>
  <c r="L131"/>
  <c r="K131"/>
  <c r="M131" s="1"/>
  <c r="I131"/>
  <c r="H131"/>
  <c r="J131" s="1"/>
  <c r="F131"/>
  <c r="G131" s="1"/>
  <c r="E131"/>
  <c r="AW130"/>
  <c r="AO130"/>
  <c r="AH130"/>
  <c r="AG130"/>
  <c r="AF130"/>
  <c r="AD130"/>
  <c r="AC130"/>
  <c r="AE130" s="1"/>
  <c r="AA130"/>
  <c r="Z130"/>
  <c r="AB130" s="1"/>
  <c r="X130"/>
  <c r="Y130" s="1"/>
  <c r="W130"/>
  <c r="V130"/>
  <c r="U130"/>
  <c r="T130"/>
  <c r="R130"/>
  <c r="Q130"/>
  <c r="S130" s="1"/>
  <c r="O130"/>
  <c r="N130"/>
  <c r="P130" s="1"/>
  <c r="L130"/>
  <c r="M130" s="1"/>
  <c r="K130"/>
  <c r="J130"/>
  <c r="I130"/>
  <c r="H130"/>
  <c r="F130"/>
  <c r="E130"/>
  <c r="G130" s="1"/>
  <c r="AW129"/>
  <c r="AO129"/>
  <c r="AG129"/>
  <c r="AF129"/>
  <c r="AH129" s="1"/>
  <c r="AD129"/>
  <c r="AE129" s="1"/>
  <c r="AC129"/>
  <c r="AB129"/>
  <c r="AA129"/>
  <c r="Z129"/>
  <c r="X129"/>
  <c r="W129"/>
  <c r="Y129" s="1"/>
  <c r="U129"/>
  <c r="T129"/>
  <c r="V129" s="1"/>
  <c r="R129"/>
  <c r="S129" s="1"/>
  <c r="Q129"/>
  <c r="P129"/>
  <c r="O129"/>
  <c r="N129"/>
  <c r="L129"/>
  <c r="K129"/>
  <c r="M129" s="1"/>
  <c r="I129"/>
  <c r="H129"/>
  <c r="J129" s="1"/>
  <c r="F129"/>
  <c r="G129" s="1"/>
  <c r="E129"/>
  <c r="AW128"/>
  <c r="AO128"/>
  <c r="AH128"/>
  <c r="AG128"/>
  <c r="AF128"/>
  <c r="AD128"/>
  <c r="AC128"/>
  <c r="AE128" s="1"/>
  <c r="AA128"/>
  <c r="Z128"/>
  <c r="AB128" s="1"/>
  <c r="X128"/>
  <c r="Y128" s="1"/>
  <c r="W128"/>
  <c r="V128"/>
  <c r="U128"/>
  <c r="T128"/>
  <c r="R128"/>
  <c r="Q128"/>
  <c r="S128" s="1"/>
  <c r="O128"/>
  <c r="N128"/>
  <c r="P128" s="1"/>
  <c r="L128"/>
  <c r="M128" s="1"/>
  <c r="K128"/>
  <c r="J128"/>
  <c r="I128"/>
  <c r="H128"/>
  <c r="F128"/>
  <c r="E128"/>
  <c r="G128" s="1"/>
  <c r="AW127"/>
  <c r="AO127"/>
  <c r="AG127"/>
  <c r="AF127"/>
  <c r="AH127" s="1"/>
  <c r="AD127"/>
  <c r="AE127" s="1"/>
  <c r="AC127"/>
  <c r="AB127"/>
  <c r="AA127"/>
  <c r="Z127"/>
  <c r="X127"/>
  <c r="W127"/>
  <c r="Y127" s="1"/>
  <c r="U127"/>
  <c r="T127"/>
  <c r="V127" s="1"/>
  <c r="R127"/>
  <c r="S127" s="1"/>
  <c r="Q127"/>
  <c r="P127"/>
  <c r="O127"/>
  <c r="N127"/>
  <c r="L127"/>
  <c r="K127"/>
  <c r="M127" s="1"/>
  <c r="I127"/>
  <c r="H127"/>
  <c r="J127" s="1"/>
  <c r="F127"/>
  <c r="G127" s="1"/>
  <c r="E127"/>
  <c r="AW126"/>
  <c r="AO126"/>
  <c r="AH126"/>
  <c r="AG126"/>
  <c r="AF126"/>
  <c r="AD126"/>
  <c r="AC126"/>
  <c r="AE126" s="1"/>
  <c r="AA126"/>
  <c r="Z126"/>
  <c r="AB126" s="1"/>
  <c r="Y126"/>
  <c r="X126"/>
  <c r="W126"/>
  <c r="V126"/>
  <c r="U126"/>
  <c r="T126"/>
  <c r="R126"/>
  <c r="Q126"/>
  <c r="S126" s="1"/>
  <c r="O126"/>
  <c r="N126"/>
  <c r="P126" s="1"/>
  <c r="M126"/>
  <c r="L126"/>
  <c r="K126"/>
  <c r="J126"/>
  <c r="I126"/>
  <c r="H126"/>
  <c r="F126"/>
  <c r="E126"/>
  <c r="G126" s="1"/>
  <c r="AW125"/>
  <c r="AO125"/>
  <c r="AG125"/>
  <c r="AG139" s="1"/>
  <c r="AF125"/>
  <c r="AH125" s="1"/>
  <c r="AD125"/>
  <c r="AD139" s="1"/>
  <c r="AC125"/>
  <c r="AC139" s="1"/>
  <c r="AB125"/>
  <c r="AA125"/>
  <c r="AA139" s="1"/>
  <c r="Z125"/>
  <c r="Z139" s="1"/>
  <c r="AB139" s="1"/>
  <c r="X125"/>
  <c r="X139" s="1"/>
  <c r="W125"/>
  <c r="W139" s="1"/>
  <c r="U125"/>
  <c r="U139" s="1"/>
  <c r="T125"/>
  <c r="V125" s="1"/>
  <c r="S125"/>
  <c r="R125"/>
  <c r="R139" s="1"/>
  <c r="Q125"/>
  <c r="Q139" s="1"/>
  <c r="S139" s="1"/>
  <c r="P125"/>
  <c r="O125"/>
  <c r="O139" s="1"/>
  <c r="N125"/>
  <c r="N139" s="1"/>
  <c r="L125"/>
  <c r="L139" s="1"/>
  <c r="K125"/>
  <c r="K139" s="1"/>
  <c r="I125"/>
  <c r="I139" s="1"/>
  <c r="H125"/>
  <c r="J125" s="1"/>
  <c r="F125"/>
  <c r="F139" s="1"/>
  <c r="E125"/>
  <c r="E139" s="1"/>
  <c r="AV124"/>
  <c r="AU124"/>
  <c r="AT124"/>
  <c r="AV123"/>
  <c r="AU123"/>
  <c r="AT123"/>
  <c r="AC123"/>
  <c r="AE123" s="1"/>
  <c r="U123"/>
  <c r="Q123"/>
  <c r="I123"/>
  <c r="E123"/>
  <c r="D123"/>
  <c r="AW122"/>
  <c r="AO122"/>
  <c r="AG122"/>
  <c r="AF122"/>
  <c r="AH122" s="1"/>
  <c r="AD122"/>
  <c r="AE122" s="1"/>
  <c r="AC122"/>
  <c r="AB122"/>
  <c r="AA122"/>
  <c r="Z122"/>
  <c r="X122"/>
  <c r="W122"/>
  <c r="Y122" s="1"/>
  <c r="U122"/>
  <c r="T122"/>
  <c r="V122" s="1"/>
  <c r="R122"/>
  <c r="S122" s="1"/>
  <c r="Q122"/>
  <c r="P122"/>
  <c r="O122"/>
  <c r="N122"/>
  <c r="L122"/>
  <c r="K122"/>
  <c r="M122" s="1"/>
  <c r="I122"/>
  <c r="H122"/>
  <c r="J122" s="1"/>
  <c r="F122"/>
  <c r="G122" s="1"/>
  <c r="AI122" s="1"/>
  <c r="E122"/>
  <c r="AW121"/>
  <c r="AO121"/>
  <c r="AH121"/>
  <c r="AG121"/>
  <c r="AF121"/>
  <c r="AD121"/>
  <c r="AC121"/>
  <c r="AE121" s="1"/>
  <c r="AA121"/>
  <c r="Z121"/>
  <c r="AB121" s="1"/>
  <c r="Y121"/>
  <c r="X121"/>
  <c r="W121"/>
  <c r="V121"/>
  <c r="U121"/>
  <c r="T121"/>
  <c r="R121"/>
  <c r="Q121"/>
  <c r="S121" s="1"/>
  <c r="O121"/>
  <c r="N121"/>
  <c r="P121" s="1"/>
  <c r="M121"/>
  <c r="L121"/>
  <c r="K121"/>
  <c r="J121"/>
  <c r="I121"/>
  <c r="H121"/>
  <c r="F121"/>
  <c r="E121"/>
  <c r="G121" s="1"/>
  <c r="AW120"/>
  <c r="AO120"/>
  <c r="AG120"/>
  <c r="AF120"/>
  <c r="AH120" s="1"/>
  <c r="AD120"/>
  <c r="AE120" s="1"/>
  <c r="AC120"/>
  <c r="AB120"/>
  <c r="AA120"/>
  <c r="Z120"/>
  <c r="X120"/>
  <c r="W120"/>
  <c r="Y120" s="1"/>
  <c r="U120"/>
  <c r="T120"/>
  <c r="V120" s="1"/>
  <c r="R120"/>
  <c r="S120" s="1"/>
  <c r="Q120"/>
  <c r="P120"/>
  <c r="O120"/>
  <c r="N120"/>
  <c r="L120"/>
  <c r="K120"/>
  <c r="M120" s="1"/>
  <c r="I120"/>
  <c r="H120"/>
  <c r="J120" s="1"/>
  <c r="F120"/>
  <c r="G120" s="1"/>
  <c r="E120"/>
  <c r="AW119"/>
  <c r="AO119"/>
  <c r="AH119"/>
  <c r="AG119"/>
  <c r="AF119"/>
  <c r="AD119"/>
  <c r="AC119"/>
  <c r="AE119" s="1"/>
  <c r="AA119"/>
  <c r="Z119"/>
  <c r="AB119" s="1"/>
  <c r="X119"/>
  <c r="Y119" s="1"/>
  <c r="W119"/>
  <c r="V119"/>
  <c r="U119"/>
  <c r="T119"/>
  <c r="R119"/>
  <c r="Q119"/>
  <c r="S119" s="1"/>
  <c r="O119"/>
  <c r="N119"/>
  <c r="P119" s="1"/>
  <c r="L119"/>
  <c r="M119" s="1"/>
  <c r="K119"/>
  <c r="J119"/>
  <c r="I119"/>
  <c r="H119"/>
  <c r="F119"/>
  <c r="E119"/>
  <c r="G119" s="1"/>
  <c r="AW118"/>
  <c r="AO118"/>
  <c r="AG118"/>
  <c r="AF118"/>
  <c r="AH118" s="1"/>
  <c r="AD118"/>
  <c r="AE118" s="1"/>
  <c r="AC118"/>
  <c r="AB118"/>
  <c r="AA118"/>
  <c r="Z118"/>
  <c r="X118"/>
  <c r="W118"/>
  <c r="Y118" s="1"/>
  <c r="U118"/>
  <c r="T118"/>
  <c r="V118" s="1"/>
  <c r="R118"/>
  <c r="S118" s="1"/>
  <c r="Q118"/>
  <c r="P118"/>
  <c r="O118"/>
  <c r="N118"/>
  <c r="L118"/>
  <c r="K118"/>
  <c r="M118" s="1"/>
  <c r="I118"/>
  <c r="H118"/>
  <c r="J118" s="1"/>
  <c r="F118"/>
  <c r="G118" s="1"/>
  <c r="AI118" s="1"/>
  <c r="E118"/>
  <c r="AW117"/>
  <c r="AO117"/>
  <c r="AH117"/>
  <c r="AG117"/>
  <c r="AF117"/>
  <c r="AF123" s="1"/>
  <c r="AD117"/>
  <c r="AD123" s="1"/>
  <c r="AC117"/>
  <c r="AE117" s="1"/>
  <c r="AA117"/>
  <c r="AA123" s="1"/>
  <c r="Z117"/>
  <c r="AB117" s="1"/>
  <c r="X117"/>
  <c r="X123" s="1"/>
  <c r="W117"/>
  <c r="W123" s="1"/>
  <c r="Y123" s="1"/>
  <c r="V117"/>
  <c r="U117"/>
  <c r="T117"/>
  <c r="T123" s="1"/>
  <c r="V123" s="1"/>
  <c r="R117"/>
  <c r="R123" s="1"/>
  <c r="Q117"/>
  <c r="S117" s="1"/>
  <c r="O117"/>
  <c r="O123" s="1"/>
  <c r="N117"/>
  <c r="P117" s="1"/>
  <c r="L117"/>
  <c r="L123" s="1"/>
  <c r="K117"/>
  <c r="K123" s="1"/>
  <c r="J117"/>
  <c r="I117"/>
  <c r="H117"/>
  <c r="H123" s="1"/>
  <c r="J123" s="1"/>
  <c r="F117"/>
  <c r="F123" s="1"/>
  <c r="E117"/>
  <c r="G117" s="1"/>
  <c r="AV116"/>
  <c r="AU116"/>
  <c r="AT116"/>
  <c r="AV115"/>
  <c r="AU115"/>
  <c r="AT115"/>
  <c r="D115"/>
  <c r="AW114"/>
  <c r="AO114"/>
  <c r="AH114"/>
  <c r="AG114"/>
  <c r="AF114"/>
  <c r="AD114"/>
  <c r="AC114"/>
  <c r="AE114" s="1"/>
  <c r="AA114"/>
  <c r="Z114"/>
  <c r="AB114" s="1"/>
  <c r="X114"/>
  <c r="Y114" s="1"/>
  <c r="W114"/>
  <c r="V114"/>
  <c r="U114"/>
  <c r="T114"/>
  <c r="R114"/>
  <c r="Q114"/>
  <c r="S114" s="1"/>
  <c r="O114"/>
  <c r="N114"/>
  <c r="P114" s="1"/>
  <c r="L114"/>
  <c r="M114" s="1"/>
  <c r="K114"/>
  <c r="J114"/>
  <c r="I114"/>
  <c r="H114"/>
  <c r="F114"/>
  <c r="E114"/>
  <c r="G114" s="1"/>
  <c r="AW113"/>
  <c r="AO113"/>
  <c r="AG113"/>
  <c r="AF113"/>
  <c r="AH113" s="1"/>
  <c r="AD113"/>
  <c r="AE113" s="1"/>
  <c r="AC113"/>
  <c r="AB113"/>
  <c r="AA113"/>
  <c r="Z113"/>
  <c r="X113"/>
  <c r="W113"/>
  <c r="Y113" s="1"/>
  <c r="U113"/>
  <c r="T113"/>
  <c r="V113" s="1"/>
  <c r="R113"/>
  <c r="S113" s="1"/>
  <c r="Q113"/>
  <c r="P113"/>
  <c r="O113"/>
  <c r="N113"/>
  <c r="L113"/>
  <c r="K113"/>
  <c r="M113" s="1"/>
  <c r="I113"/>
  <c r="H113"/>
  <c r="J113" s="1"/>
  <c r="F113"/>
  <c r="G113" s="1"/>
  <c r="E113"/>
  <c r="AW112"/>
  <c r="AO112"/>
  <c r="AI112" s="1"/>
  <c r="AH112"/>
  <c r="AG112"/>
  <c r="AF112"/>
  <c r="AD112"/>
  <c r="AC112"/>
  <c r="AE112" s="1"/>
  <c r="AA112"/>
  <c r="Z112"/>
  <c r="AB112" s="1"/>
  <c r="Y112"/>
  <c r="X112"/>
  <c r="W112"/>
  <c r="V112"/>
  <c r="U112"/>
  <c r="T112"/>
  <c r="R112"/>
  <c r="Q112"/>
  <c r="S112" s="1"/>
  <c r="O112"/>
  <c r="N112"/>
  <c r="P112" s="1"/>
  <c r="M112"/>
  <c r="L112"/>
  <c r="K112"/>
  <c r="J112"/>
  <c r="I112"/>
  <c r="H112"/>
  <c r="F112"/>
  <c r="E112"/>
  <c r="G112" s="1"/>
  <c r="AW111"/>
  <c r="AO111"/>
  <c r="AG111"/>
  <c r="AF111"/>
  <c r="AH111" s="1"/>
  <c r="AD111"/>
  <c r="AE111" s="1"/>
  <c r="AC111"/>
  <c r="AB111"/>
  <c r="AA111"/>
  <c r="Z111"/>
  <c r="X111"/>
  <c r="W111"/>
  <c r="Y111" s="1"/>
  <c r="U111"/>
  <c r="T111"/>
  <c r="V111" s="1"/>
  <c r="R111"/>
  <c r="S111" s="1"/>
  <c r="Q111"/>
  <c r="P111"/>
  <c r="O111"/>
  <c r="N111"/>
  <c r="L111"/>
  <c r="K111"/>
  <c r="M111" s="1"/>
  <c r="I111"/>
  <c r="H111"/>
  <c r="J111" s="1"/>
  <c r="F111"/>
  <c r="G111" s="1"/>
  <c r="AI111" s="1"/>
  <c r="E111"/>
  <c r="AW110"/>
  <c r="AO110"/>
  <c r="AH110"/>
  <c r="AG110"/>
  <c r="AF110"/>
  <c r="AD110"/>
  <c r="AC110"/>
  <c r="AE110" s="1"/>
  <c r="AA110"/>
  <c r="Z110"/>
  <c r="AB110" s="1"/>
  <c r="Y110"/>
  <c r="X110"/>
  <c r="W110"/>
  <c r="V110"/>
  <c r="U110"/>
  <c r="T110"/>
  <c r="R110"/>
  <c r="Q110"/>
  <c r="S110" s="1"/>
  <c r="O110"/>
  <c r="N110"/>
  <c r="P110" s="1"/>
  <c r="M110"/>
  <c r="L110"/>
  <c r="K110"/>
  <c r="J110"/>
  <c r="I110"/>
  <c r="H110"/>
  <c r="F110"/>
  <c r="E110"/>
  <c r="G110" s="1"/>
  <c r="AW109"/>
  <c r="AO109"/>
  <c r="AG109"/>
  <c r="AF109"/>
  <c r="AH109" s="1"/>
  <c r="AD109"/>
  <c r="AE109" s="1"/>
  <c r="AC109"/>
  <c r="AB109"/>
  <c r="AA109"/>
  <c r="Z109"/>
  <c r="X109"/>
  <c r="W109"/>
  <c r="Y109" s="1"/>
  <c r="U109"/>
  <c r="T109"/>
  <c r="V109" s="1"/>
  <c r="R109"/>
  <c r="S109" s="1"/>
  <c r="Q109"/>
  <c r="P109"/>
  <c r="O109"/>
  <c r="N109"/>
  <c r="L109"/>
  <c r="K109"/>
  <c r="M109" s="1"/>
  <c r="I109"/>
  <c r="H109"/>
  <c r="J109" s="1"/>
  <c r="F109"/>
  <c r="G109" s="1"/>
  <c r="E109"/>
  <c r="AW108"/>
  <c r="AO108"/>
  <c r="AH108"/>
  <c r="AG108"/>
  <c r="AF108"/>
  <c r="AD108"/>
  <c r="AC108"/>
  <c r="AE108" s="1"/>
  <c r="AA108"/>
  <c r="Z108"/>
  <c r="AB108" s="1"/>
  <c r="Y108"/>
  <c r="X108"/>
  <c r="W108"/>
  <c r="V108"/>
  <c r="U108"/>
  <c r="T108"/>
  <c r="R108"/>
  <c r="Q108"/>
  <c r="S108" s="1"/>
  <c r="O108"/>
  <c r="N108"/>
  <c r="P108" s="1"/>
  <c r="L108"/>
  <c r="M108" s="1"/>
  <c r="K108"/>
  <c r="J108"/>
  <c r="I108"/>
  <c r="H108"/>
  <c r="F108"/>
  <c r="E108"/>
  <c r="G108" s="1"/>
  <c r="AW107"/>
  <c r="AO107"/>
  <c r="AG107"/>
  <c r="AF107"/>
  <c r="AH107" s="1"/>
  <c r="AD107"/>
  <c r="AE107" s="1"/>
  <c r="AC107"/>
  <c r="AB107"/>
  <c r="AA107"/>
  <c r="Z107"/>
  <c r="X107"/>
  <c r="W107"/>
  <c r="Y107" s="1"/>
  <c r="U107"/>
  <c r="T107"/>
  <c r="V107" s="1"/>
  <c r="R107"/>
  <c r="S107" s="1"/>
  <c r="Q107"/>
  <c r="P107"/>
  <c r="O107"/>
  <c r="N107"/>
  <c r="L107"/>
  <c r="K107"/>
  <c r="M107" s="1"/>
  <c r="I107"/>
  <c r="H107"/>
  <c r="J107" s="1"/>
  <c r="F107"/>
  <c r="G107" s="1"/>
  <c r="E107"/>
  <c r="AW106"/>
  <c r="AO106"/>
  <c r="AH106"/>
  <c r="AG106"/>
  <c r="AF106"/>
  <c r="AD106"/>
  <c r="AC106"/>
  <c r="AE106" s="1"/>
  <c r="AA106"/>
  <c r="Z106"/>
  <c r="AB106" s="1"/>
  <c r="X106"/>
  <c r="Y106" s="1"/>
  <c r="W106"/>
  <c r="V106"/>
  <c r="U106"/>
  <c r="T106"/>
  <c r="R106"/>
  <c r="Q106"/>
  <c r="S106" s="1"/>
  <c r="O106"/>
  <c r="N106"/>
  <c r="P106" s="1"/>
  <c r="L106"/>
  <c r="M106" s="1"/>
  <c r="K106"/>
  <c r="J106"/>
  <c r="I106"/>
  <c r="H106"/>
  <c r="F106"/>
  <c r="E106"/>
  <c r="G106" s="1"/>
  <c r="AW105"/>
  <c r="AO105"/>
  <c r="AG105"/>
  <c r="AF105"/>
  <c r="AH105" s="1"/>
  <c r="AD105"/>
  <c r="AE105" s="1"/>
  <c r="AC105"/>
  <c r="AB105"/>
  <c r="AA105"/>
  <c r="Z105"/>
  <c r="X105"/>
  <c r="W105"/>
  <c r="Y105" s="1"/>
  <c r="U105"/>
  <c r="T105"/>
  <c r="V105" s="1"/>
  <c r="R105"/>
  <c r="S105" s="1"/>
  <c r="Q105"/>
  <c r="P105"/>
  <c r="O105"/>
  <c r="N105"/>
  <c r="L105"/>
  <c r="K105"/>
  <c r="M105" s="1"/>
  <c r="I105"/>
  <c r="H105"/>
  <c r="J105" s="1"/>
  <c r="F105"/>
  <c r="G105" s="1"/>
  <c r="AI105" s="1"/>
  <c r="E105"/>
  <c r="AW104"/>
  <c r="AO104"/>
  <c r="AH104"/>
  <c r="AG104"/>
  <c r="AF104"/>
  <c r="AD104"/>
  <c r="AC104"/>
  <c r="AA104"/>
  <c r="Z104"/>
  <c r="AB104" s="1"/>
  <c r="X104"/>
  <c r="Y104" s="1"/>
  <c r="W104"/>
  <c r="V104"/>
  <c r="U104"/>
  <c r="T104"/>
  <c r="R104"/>
  <c r="Q104"/>
  <c r="O104"/>
  <c r="N104"/>
  <c r="P104" s="1"/>
  <c r="L104"/>
  <c r="M104" s="1"/>
  <c r="K104"/>
  <c r="J104"/>
  <c r="I104"/>
  <c r="H104"/>
  <c r="F104"/>
  <c r="E104"/>
  <c r="AW103"/>
  <c r="AO103"/>
  <c r="AG103"/>
  <c r="AF103"/>
  <c r="AH103" s="1"/>
  <c r="AD103"/>
  <c r="AE103" s="1"/>
  <c r="AC103"/>
  <c r="AB103"/>
  <c r="AA103"/>
  <c r="Z103"/>
  <c r="X103"/>
  <c r="W103"/>
  <c r="Y103" s="1"/>
  <c r="U103"/>
  <c r="T103"/>
  <c r="V103" s="1"/>
  <c r="R103"/>
  <c r="S103" s="1"/>
  <c r="Q103"/>
  <c r="P103"/>
  <c r="O103"/>
  <c r="N103"/>
  <c r="L103"/>
  <c r="K103"/>
  <c r="I103"/>
  <c r="H103"/>
  <c r="J103" s="1"/>
  <c r="F103"/>
  <c r="G103" s="1"/>
  <c r="E103"/>
  <c r="AW102"/>
  <c r="AO102"/>
  <c r="AH102"/>
  <c r="AG102"/>
  <c r="AF102"/>
  <c r="AD102"/>
  <c r="AC102"/>
  <c r="AA102"/>
  <c r="Z102"/>
  <c r="AB102" s="1"/>
  <c r="Y102"/>
  <c r="X102"/>
  <c r="W102"/>
  <c r="U102"/>
  <c r="T102"/>
  <c r="V102" s="1"/>
  <c r="R102"/>
  <c r="Q102"/>
  <c r="P102"/>
  <c r="O102"/>
  <c r="N102"/>
  <c r="L102"/>
  <c r="M102" s="1"/>
  <c r="K102"/>
  <c r="I102"/>
  <c r="H102"/>
  <c r="J102" s="1"/>
  <c r="F102"/>
  <c r="E102"/>
  <c r="AW101"/>
  <c r="AO101"/>
  <c r="AH101"/>
  <c r="AG101"/>
  <c r="AF101"/>
  <c r="AD101"/>
  <c r="AE101" s="1"/>
  <c r="AC101"/>
  <c r="AB101"/>
  <c r="AA101"/>
  <c r="Z101"/>
  <c r="X101"/>
  <c r="W101"/>
  <c r="Y101" s="1"/>
  <c r="U101"/>
  <c r="T101"/>
  <c r="V101" s="1"/>
  <c r="R101"/>
  <c r="S101" s="1"/>
  <c r="Q101"/>
  <c r="O101"/>
  <c r="N101"/>
  <c r="P101" s="1"/>
  <c r="L101"/>
  <c r="K101"/>
  <c r="M101" s="1"/>
  <c r="J101"/>
  <c r="I101"/>
  <c r="H101"/>
  <c r="F101"/>
  <c r="G101" s="1"/>
  <c r="E101"/>
  <c r="AW100"/>
  <c r="AO100"/>
  <c r="AG100"/>
  <c r="AG115" s="1"/>
  <c r="AF100"/>
  <c r="AF115" s="1"/>
  <c r="AD100"/>
  <c r="AD115" s="1"/>
  <c r="AC100"/>
  <c r="AC115" s="1"/>
  <c r="AA100"/>
  <c r="AA115" s="1"/>
  <c r="Z100"/>
  <c r="Z115" s="1"/>
  <c r="AB115" s="1"/>
  <c r="X100"/>
  <c r="W100"/>
  <c r="W115" s="1"/>
  <c r="U100"/>
  <c r="U115" s="1"/>
  <c r="T100"/>
  <c r="T115" s="1"/>
  <c r="R100"/>
  <c r="Q100"/>
  <c r="Q115" s="1"/>
  <c r="P100"/>
  <c r="O100"/>
  <c r="O115" s="1"/>
  <c r="N100"/>
  <c r="L100"/>
  <c r="K100"/>
  <c r="K115" s="1"/>
  <c r="I100"/>
  <c r="I115" s="1"/>
  <c r="H100"/>
  <c r="H115" s="1"/>
  <c r="F100"/>
  <c r="F115" s="1"/>
  <c r="E100"/>
  <c r="E115" s="1"/>
  <c r="AV99"/>
  <c r="AU99"/>
  <c r="AT99"/>
  <c r="AV98"/>
  <c r="AU98"/>
  <c r="AT98"/>
  <c r="AC98"/>
  <c r="U98"/>
  <c r="Q98"/>
  <c r="I98"/>
  <c r="D98"/>
  <c r="AW97"/>
  <c r="AO97"/>
  <c r="AG97"/>
  <c r="AF97"/>
  <c r="AH97" s="1"/>
  <c r="AD97"/>
  <c r="AE97" s="1"/>
  <c r="AC97"/>
  <c r="AA97"/>
  <c r="Z97"/>
  <c r="AB97" s="1"/>
  <c r="X97"/>
  <c r="W97"/>
  <c r="Y97" s="1"/>
  <c r="V97"/>
  <c r="U97"/>
  <c r="T97"/>
  <c r="R97"/>
  <c r="S97" s="1"/>
  <c r="Q97"/>
  <c r="P97"/>
  <c r="O97"/>
  <c r="N97"/>
  <c r="L97"/>
  <c r="K97"/>
  <c r="M97" s="1"/>
  <c r="I97"/>
  <c r="H97"/>
  <c r="J97" s="1"/>
  <c r="F97"/>
  <c r="G97" s="1"/>
  <c r="E97"/>
  <c r="AW96"/>
  <c r="AO96"/>
  <c r="AH96"/>
  <c r="AG96"/>
  <c r="AF96"/>
  <c r="AD96"/>
  <c r="AC96"/>
  <c r="AB96"/>
  <c r="AA96"/>
  <c r="Z96"/>
  <c r="X96"/>
  <c r="Y96" s="1"/>
  <c r="W96"/>
  <c r="U96"/>
  <c r="T96"/>
  <c r="V96" s="1"/>
  <c r="R96"/>
  <c r="Q96"/>
  <c r="O96"/>
  <c r="N96"/>
  <c r="P96" s="1"/>
  <c r="L96"/>
  <c r="M96" s="1"/>
  <c r="K96"/>
  <c r="J96"/>
  <c r="I96"/>
  <c r="H96"/>
  <c r="F96"/>
  <c r="E96"/>
  <c r="AW95"/>
  <c r="AO95"/>
  <c r="AG95"/>
  <c r="AF95"/>
  <c r="AH95" s="1"/>
  <c r="AD95"/>
  <c r="AE95" s="1"/>
  <c r="AC95"/>
  <c r="AA95"/>
  <c r="Z95"/>
  <c r="AB95" s="1"/>
  <c r="X95"/>
  <c r="W95"/>
  <c r="Y95" s="1"/>
  <c r="V95"/>
  <c r="U95"/>
  <c r="T95"/>
  <c r="R95"/>
  <c r="S95" s="1"/>
  <c r="Q95"/>
  <c r="P95"/>
  <c r="O95"/>
  <c r="N95"/>
  <c r="L95"/>
  <c r="K95"/>
  <c r="M95" s="1"/>
  <c r="I95"/>
  <c r="H95"/>
  <c r="J95" s="1"/>
  <c r="F95"/>
  <c r="G95" s="1"/>
  <c r="E95"/>
  <c r="AW94"/>
  <c r="AO94"/>
  <c r="AH94"/>
  <c r="AG94"/>
  <c r="AF94"/>
  <c r="AD94"/>
  <c r="AC94"/>
  <c r="AB94"/>
  <c r="AA94"/>
  <c r="Z94"/>
  <c r="Y94"/>
  <c r="X94"/>
  <c r="W94"/>
  <c r="U94"/>
  <c r="T94"/>
  <c r="V94" s="1"/>
  <c r="R94"/>
  <c r="Q94"/>
  <c r="S94" s="1"/>
  <c r="P94"/>
  <c r="O94"/>
  <c r="N94"/>
  <c r="M94"/>
  <c r="L94"/>
  <c r="K94"/>
  <c r="I94"/>
  <c r="H94"/>
  <c r="J94" s="1"/>
  <c r="F94"/>
  <c r="E94"/>
  <c r="G94" s="1"/>
  <c r="AW93"/>
  <c r="AO93"/>
  <c r="AH93"/>
  <c r="AG93"/>
  <c r="AF93"/>
  <c r="AD93"/>
  <c r="AE93" s="1"/>
  <c r="AC93"/>
  <c r="AB93"/>
  <c r="AA93"/>
  <c r="Z93"/>
  <c r="X93"/>
  <c r="W93"/>
  <c r="Y93" s="1"/>
  <c r="U93"/>
  <c r="T93"/>
  <c r="V93" s="1"/>
  <c r="S93"/>
  <c r="R93"/>
  <c r="Q93"/>
  <c r="P93"/>
  <c r="O93"/>
  <c r="N93"/>
  <c r="L93"/>
  <c r="K93"/>
  <c r="M93" s="1"/>
  <c r="J93"/>
  <c r="I93"/>
  <c r="H93"/>
  <c r="F93"/>
  <c r="G93" s="1"/>
  <c r="E93"/>
  <c r="AW92"/>
  <c r="AO92"/>
  <c r="AG92"/>
  <c r="AF92"/>
  <c r="AH92" s="1"/>
  <c r="AD92"/>
  <c r="AC92"/>
  <c r="AE92" s="1"/>
  <c r="AB92"/>
  <c r="AA92"/>
  <c r="Z92"/>
  <c r="X92"/>
  <c r="Y92" s="1"/>
  <c r="W92"/>
  <c r="V92"/>
  <c r="U92"/>
  <c r="T92"/>
  <c r="R92"/>
  <c r="Q92"/>
  <c r="S92" s="1"/>
  <c r="O92"/>
  <c r="N92"/>
  <c r="P92" s="1"/>
  <c r="L92"/>
  <c r="M92" s="1"/>
  <c r="K92"/>
  <c r="I92"/>
  <c r="H92"/>
  <c r="J92" s="1"/>
  <c r="F92"/>
  <c r="E92"/>
  <c r="G92" s="1"/>
  <c r="AW91"/>
  <c r="AO91"/>
  <c r="AG91"/>
  <c r="AF91"/>
  <c r="AF98" s="1"/>
  <c r="AD91"/>
  <c r="AD98" s="1"/>
  <c r="AE98" s="1"/>
  <c r="AC91"/>
  <c r="AB91"/>
  <c r="AA91"/>
  <c r="AA98" s="1"/>
  <c r="Z91"/>
  <c r="Z98" s="1"/>
  <c r="X91"/>
  <c r="W91"/>
  <c r="Y91" s="1"/>
  <c r="U91"/>
  <c r="T91"/>
  <c r="V91" s="1"/>
  <c r="S91"/>
  <c r="R91"/>
  <c r="Q91"/>
  <c r="O91"/>
  <c r="P91" s="1"/>
  <c r="N91"/>
  <c r="L91"/>
  <c r="K91"/>
  <c r="K98" s="1"/>
  <c r="J91"/>
  <c r="I91"/>
  <c r="H91"/>
  <c r="F91"/>
  <c r="F98" s="1"/>
  <c r="E91"/>
  <c r="AV90"/>
  <c r="AU90"/>
  <c r="AT90"/>
  <c r="AV89"/>
  <c r="AU89"/>
  <c r="AT89"/>
  <c r="D89"/>
  <c r="AW88"/>
  <c r="AO88"/>
  <c r="AH88"/>
  <c r="AG88"/>
  <c r="AF88"/>
  <c r="AD88"/>
  <c r="AE88" s="1"/>
  <c r="AC88"/>
  <c r="AA88"/>
  <c r="Z88"/>
  <c r="AB88" s="1"/>
  <c r="X88"/>
  <c r="W88"/>
  <c r="Y88" s="1"/>
  <c r="V88"/>
  <c r="U88"/>
  <c r="T88"/>
  <c r="R88"/>
  <c r="S88" s="1"/>
  <c r="Q88"/>
  <c r="O88"/>
  <c r="N88"/>
  <c r="P88" s="1"/>
  <c r="L88"/>
  <c r="K88"/>
  <c r="M88" s="1"/>
  <c r="J88"/>
  <c r="I88"/>
  <c r="H88"/>
  <c r="F88"/>
  <c r="G88" s="1"/>
  <c r="AI88" s="1"/>
  <c r="E88"/>
  <c r="AW87"/>
  <c r="AO87"/>
  <c r="AG87"/>
  <c r="AF87"/>
  <c r="AH87" s="1"/>
  <c r="AD87"/>
  <c r="AC87"/>
  <c r="AE87" s="1"/>
  <c r="AB87"/>
  <c r="AA87"/>
  <c r="Z87"/>
  <c r="Y87"/>
  <c r="X87"/>
  <c r="W87"/>
  <c r="U87"/>
  <c r="T87"/>
  <c r="V87" s="1"/>
  <c r="R87"/>
  <c r="Q87"/>
  <c r="S87" s="1"/>
  <c r="P87"/>
  <c r="O87"/>
  <c r="N87"/>
  <c r="L87"/>
  <c r="M87" s="1"/>
  <c r="K87"/>
  <c r="I87"/>
  <c r="H87"/>
  <c r="J87" s="1"/>
  <c r="F87"/>
  <c r="E87"/>
  <c r="G87" s="1"/>
  <c r="AW86"/>
  <c r="AO86"/>
  <c r="AH86"/>
  <c r="AG86"/>
  <c r="AF86"/>
  <c r="AD86"/>
  <c r="AE86" s="1"/>
  <c r="AC86"/>
  <c r="AA86"/>
  <c r="Z86"/>
  <c r="AB86" s="1"/>
  <c r="X86"/>
  <c r="W86"/>
  <c r="Y86" s="1"/>
  <c r="V86"/>
  <c r="U86"/>
  <c r="T86"/>
  <c r="R86"/>
  <c r="S86" s="1"/>
  <c r="Q86"/>
  <c r="O86"/>
  <c r="N86"/>
  <c r="P86" s="1"/>
  <c r="L86"/>
  <c r="K86"/>
  <c r="M86" s="1"/>
  <c r="J86"/>
  <c r="I86"/>
  <c r="H86"/>
  <c r="F86"/>
  <c r="G86" s="1"/>
  <c r="E86"/>
  <c r="AW85"/>
  <c r="AO85"/>
  <c r="AG85"/>
  <c r="AF85"/>
  <c r="AH85" s="1"/>
  <c r="AD85"/>
  <c r="AC85"/>
  <c r="AE85" s="1"/>
  <c r="AB85"/>
  <c r="AA85"/>
  <c r="Z85"/>
  <c r="X85"/>
  <c r="Y85" s="1"/>
  <c r="W85"/>
  <c r="U85"/>
  <c r="T85"/>
  <c r="V85" s="1"/>
  <c r="R85"/>
  <c r="Q85"/>
  <c r="S85" s="1"/>
  <c r="P85"/>
  <c r="O85"/>
  <c r="N85"/>
  <c r="L85"/>
  <c r="M85" s="1"/>
  <c r="K85"/>
  <c r="I85"/>
  <c r="H85"/>
  <c r="J85" s="1"/>
  <c r="F85"/>
  <c r="E85"/>
  <c r="G85" s="1"/>
  <c r="AW84"/>
  <c r="AO84"/>
  <c r="AH84"/>
  <c r="AG84"/>
  <c r="AF84"/>
  <c r="AD84"/>
  <c r="AE84" s="1"/>
  <c r="AC84"/>
  <c r="AA84"/>
  <c r="Z84"/>
  <c r="AB84" s="1"/>
  <c r="X84"/>
  <c r="W84"/>
  <c r="Y84" s="1"/>
  <c r="V84"/>
  <c r="U84"/>
  <c r="T84"/>
  <c r="R84"/>
  <c r="S84" s="1"/>
  <c r="Q84"/>
  <c r="O84"/>
  <c r="N84"/>
  <c r="P84" s="1"/>
  <c r="L84"/>
  <c r="K84"/>
  <c r="M84" s="1"/>
  <c r="J84"/>
  <c r="I84"/>
  <c r="H84"/>
  <c r="F84"/>
  <c r="G84" s="1"/>
  <c r="E84"/>
  <c r="AW83"/>
  <c r="AO83"/>
  <c r="AG83"/>
  <c r="AF83"/>
  <c r="AH83" s="1"/>
  <c r="AD83"/>
  <c r="AC83"/>
  <c r="AE83" s="1"/>
  <c r="AB83"/>
  <c r="AA83"/>
  <c r="Z83"/>
  <c r="X83"/>
  <c r="Y83" s="1"/>
  <c r="W83"/>
  <c r="U83"/>
  <c r="T83"/>
  <c r="V83" s="1"/>
  <c r="R83"/>
  <c r="Q83"/>
  <c r="S83" s="1"/>
  <c r="P83"/>
  <c r="O83"/>
  <c r="N83"/>
  <c r="L83"/>
  <c r="K83"/>
  <c r="M83" s="1"/>
  <c r="I83"/>
  <c r="H83"/>
  <c r="J83" s="1"/>
  <c r="F83"/>
  <c r="E83"/>
  <c r="G83" s="1"/>
  <c r="AW82"/>
  <c r="AO82"/>
  <c r="AH82"/>
  <c r="AG82"/>
  <c r="AG89" s="1"/>
  <c r="AF82"/>
  <c r="AF89" s="1"/>
  <c r="AD82"/>
  <c r="AD89" s="1"/>
  <c r="AC82"/>
  <c r="AC89" s="1"/>
  <c r="AE89" s="1"/>
  <c r="AA82"/>
  <c r="AA89" s="1"/>
  <c r="Z82"/>
  <c r="Z89" s="1"/>
  <c r="X82"/>
  <c r="X89" s="1"/>
  <c r="W82"/>
  <c r="W89" s="1"/>
  <c r="Y89" s="1"/>
  <c r="V82"/>
  <c r="U82"/>
  <c r="U89" s="1"/>
  <c r="T82"/>
  <c r="T89" s="1"/>
  <c r="R82"/>
  <c r="R89" s="1"/>
  <c r="Q82"/>
  <c r="Q89" s="1"/>
  <c r="S89" s="1"/>
  <c r="O82"/>
  <c r="O89" s="1"/>
  <c r="N82"/>
  <c r="N89" s="1"/>
  <c r="L82"/>
  <c r="L89" s="1"/>
  <c r="K82"/>
  <c r="K89" s="1"/>
  <c r="M89" s="1"/>
  <c r="J82"/>
  <c r="I82"/>
  <c r="I89" s="1"/>
  <c r="H82"/>
  <c r="H89" s="1"/>
  <c r="J89" s="1"/>
  <c r="F82"/>
  <c r="F89" s="1"/>
  <c r="E82"/>
  <c r="G82" s="1"/>
  <c r="AV81"/>
  <c r="AU81"/>
  <c r="AT81"/>
  <c r="AV80"/>
  <c r="AU80"/>
  <c r="AT80"/>
  <c r="D80"/>
  <c r="AW79"/>
  <c r="AO79"/>
  <c r="AH79"/>
  <c r="AG79"/>
  <c r="AD79"/>
  <c r="AC79"/>
  <c r="AE79" s="1"/>
  <c r="AB79"/>
  <c r="AA79"/>
  <c r="Z79"/>
  <c r="Y79"/>
  <c r="X79"/>
  <c r="W79"/>
  <c r="U79"/>
  <c r="T79"/>
  <c r="V79" s="1"/>
  <c r="R79"/>
  <c r="Q79"/>
  <c r="S79" s="1"/>
  <c r="P79"/>
  <c r="O79"/>
  <c r="N79"/>
  <c r="M79"/>
  <c r="L79"/>
  <c r="K79"/>
  <c r="I79"/>
  <c r="H79"/>
  <c r="J79" s="1"/>
  <c r="F79"/>
  <c r="E79"/>
  <c r="G79" s="1"/>
  <c r="AW78"/>
  <c r="AO78"/>
  <c r="AG78"/>
  <c r="AF78"/>
  <c r="AH78" s="1"/>
  <c r="AE78"/>
  <c r="AD78"/>
  <c r="AC78"/>
  <c r="AA78"/>
  <c r="Z78"/>
  <c r="AB78" s="1"/>
  <c r="X78"/>
  <c r="W78"/>
  <c r="Y78" s="1"/>
  <c r="U78"/>
  <c r="T78"/>
  <c r="V78" s="1"/>
  <c r="S78"/>
  <c r="R78"/>
  <c r="Q78"/>
  <c r="O78"/>
  <c r="N78"/>
  <c r="P78" s="1"/>
  <c r="L78"/>
  <c r="K78"/>
  <c r="M78" s="1"/>
  <c r="I78"/>
  <c r="H78"/>
  <c r="J78" s="1"/>
  <c r="G78"/>
  <c r="F78"/>
  <c r="E78"/>
  <c r="AW77"/>
  <c r="AO77"/>
  <c r="AG77"/>
  <c r="AF77"/>
  <c r="AH77" s="1"/>
  <c r="AD77"/>
  <c r="AC77"/>
  <c r="AE77" s="1"/>
  <c r="AA77"/>
  <c r="AB77" s="1"/>
  <c r="Z77"/>
  <c r="Y77"/>
  <c r="X77"/>
  <c r="W77"/>
  <c r="U77"/>
  <c r="T77"/>
  <c r="V77" s="1"/>
  <c r="R77"/>
  <c r="Q77"/>
  <c r="S77" s="1"/>
  <c r="O77"/>
  <c r="P77" s="1"/>
  <c r="N77"/>
  <c r="M77"/>
  <c r="L77"/>
  <c r="K77"/>
  <c r="I77"/>
  <c r="H77"/>
  <c r="J77" s="1"/>
  <c r="F77"/>
  <c r="E77"/>
  <c r="G77" s="1"/>
  <c r="AW76"/>
  <c r="AO76"/>
  <c r="AG76"/>
  <c r="AF76"/>
  <c r="AH76" s="1"/>
  <c r="AE76"/>
  <c r="AD76"/>
  <c r="AC76"/>
  <c r="AA76"/>
  <c r="Z76"/>
  <c r="AB76" s="1"/>
  <c r="X76"/>
  <c r="W76"/>
  <c r="Y76" s="1"/>
  <c r="U76"/>
  <c r="T76"/>
  <c r="V76" s="1"/>
  <c r="S76"/>
  <c r="R76"/>
  <c r="Q76"/>
  <c r="O76"/>
  <c r="N76"/>
  <c r="P76" s="1"/>
  <c r="L76"/>
  <c r="K76"/>
  <c r="M76" s="1"/>
  <c r="I76"/>
  <c r="H76"/>
  <c r="J76" s="1"/>
  <c r="G76"/>
  <c r="F76"/>
  <c r="E76"/>
  <c r="AW75"/>
  <c r="AO75"/>
  <c r="AG75"/>
  <c r="AF75"/>
  <c r="AH75" s="1"/>
  <c r="AD75"/>
  <c r="AC75"/>
  <c r="AE75" s="1"/>
  <c r="AA75"/>
  <c r="AB75" s="1"/>
  <c r="Z75"/>
  <c r="Y75"/>
  <c r="X75"/>
  <c r="W75"/>
  <c r="U75"/>
  <c r="T75"/>
  <c r="V75" s="1"/>
  <c r="R75"/>
  <c r="Q75"/>
  <c r="S75" s="1"/>
  <c r="O75"/>
  <c r="P75" s="1"/>
  <c r="N75"/>
  <c r="M75"/>
  <c r="L75"/>
  <c r="K75"/>
  <c r="I75"/>
  <c r="H75"/>
  <c r="J75" s="1"/>
  <c r="F75"/>
  <c r="E75"/>
  <c r="G75" s="1"/>
  <c r="AW74"/>
  <c r="AO74"/>
  <c r="AG74"/>
  <c r="AF74"/>
  <c r="AH74" s="1"/>
  <c r="AE74"/>
  <c r="AD74"/>
  <c r="AC74"/>
  <c r="AA74"/>
  <c r="Z74"/>
  <c r="AB74" s="1"/>
  <c r="X74"/>
  <c r="W74"/>
  <c r="Y74" s="1"/>
  <c r="U74"/>
  <c r="T74"/>
  <c r="V74" s="1"/>
  <c r="S74"/>
  <c r="R74"/>
  <c r="Q74"/>
  <c r="O74"/>
  <c r="N74"/>
  <c r="P74" s="1"/>
  <c r="L74"/>
  <c r="K74"/>
  <c r="M74" s="1"/>
  <c r="I74"/>
  <c r="H74"/>
  <c r="J74" s="1"/>
  <c r="G74"/>
  <c r="F74"/>
  <c r="E74"/>
  <c r="AW73"/>
  <c r="AO73"/>
  <c r="AG73"/>
  <c r="AF73"/>
  <c r="AH73" s="1"/>
  <c r="AD73"/>
  <c r="AC73"/>
  <c r="AE73" s="1"/>
  <c r="AA73"/>
  <c r="AB73" s="1"/>
  <c r="Z73"/>
  <c r="Y73"/>
  <c r="X73"/>
  <c r="W73"/>
  <c r="U73"/>
  <c r="T73"/>
  <c r="V73" s="1"/>
  <c r="R73"/>
  <c r="Q73"/>
  <c r="S73" s="1"/>
  <c r="O73"/>
  <c r="P73" s="1"/>
  <c r="N73"/>
  <c r="M73"/>
  <c r="L73"/>
  <c r="K73"/>
  <c r="I73"/>
  <c r="H73"/>
  <c r="J73" s="1"/>
  <c r="F73"/>
  <c r="E73"/>
  <c r="G73" s="1"/>
  <c r="AW72"/>
  <c r="AO72"/>
  <c r="AG72"/>
  <c r="AF72"/>
  <c r="AH72" s="1"/>
  <c r="AE72"/>
  <c r="AD72"/>
  <c r="AC72"/>
  <c r="AA72"/>
  <c r="Z72"/>
  <c r="AB72" s="1"/>
  <c r="X72"/>
  <c r="W72"/>
  <c r="Y72" s="1"/>
  <c r="U72"/>
  <c r="T72"/>
  <c r="V72" s="1"/>
  <c r="S72"/>
  <c r="R72"/>
  <c r="Q72"/>
  <c r="O72"/>
  <c r="N72"/>
  <c r="P72" s="1"/>
  <c r="L72"/>
  <c r="K72"/>
  <c r="M72" s="1"/>
  <c r="I72"/>
  <c r="H72"/>
  <c r="J72" s="1"/>
  <c r="G72"/>
  <c r="AI72" s="1"/>
  <c r="F72"/>
  <c r="E72"/>
  <c r="AW71"/>
  <c r="AO71"/>
  <c r="AG71"/>
  <c r="AG80" s="1"/>
  <c r="AF71"/>
  <c r="AF80" s="1"/>
  <c r="AD71"/>
  <c r="AD80" s="1"/>
  <c r="AC71"/>
  <c r="AC80" s="1"/>
  <c r="AE80" s="1"/>
  <c r="AA71"/>
  <c r="AB71" s="1"/>
  <c r="Z71"/>
  <c r="Z80" s="1"/>
  <c r="Y71"/>
  <c r="X71"/>
  <c r="X80" s="1"/>
  <c r="W71"/>
  <c r="W80" s="1"/>
  <c r="U71"/>
  <c r="U80" s="1"/>
  <c r="T71"/>
  <c r="T80" s="1"/>
  <c r="V80" s="1"/>
  <c r="R71"/>
  <c r="R80" s="1"/>
  <c r="Q71"/>
  <c r="Q80" s="1"/>
  <c r="O71"/>
  <c r="P71" s="1"/>
  <c r="N71"/>
  <c r="N80" s="1"/>
  <c r="M71"/>
  <c r="L71"/>
  <c r="L80" s="1"/>
  <c r="K71"/>
  <c r="K80" s="1"/>
  <c r="I71"/>
  <c r="I80" s="1"/>
  <c r="H71"/>
  <c r="H80" s="1"/>
  <c r="J80" s="1"/>
  <c r="F71"/>
  <c r="F80" s="1"/>
  <c r="E71"/>
  <c r="E80" s="1"/>
  <c r="AV70"/>
  <c r="AU70"/>
  <c r="AT70"/>
  <c r="AV69"/>
  <c r="AU69"/>
  <c r="AT69"/>
  <c r="D69"/>
  <c r="AW68"/>
  <c r="AO68"/>
  <c r="AG68"/>
  <c r="AF68"/>
  <c r="AH68" s="1"/>
  <c r="AD68"/>
  <c r="AC68"/>
  <c r="AE68" s="1"/>
  <c r="AA68"/>
  <c r="Z68"/>
  <c r="AB68" s="1"/>
  <c r="Y68"/>
  <c r="X68"/>
  <c r="W68"/>
  <c r="U68"/>
  <c r="T68"/>
  <c r="V68" s="1"/>
  <c r="R68"/>
  <c r="Q68"/>
  <c r="S68" s="1"/>
  <c r="O68"/>
  <c r="N68"/>
  <c r="P68" s="1"/>
  <c r="M68"/>
  <c r="L68"/>
  <c r="K68"/>
  <c r="I68"/>
  <c r="H68"/>
  <c r="J68" s="1"/>
  <c r="F68"/>
  <c r="E68"/>
  <c r="G68" s="1"/>
  <c r="AW67"/>
  <c r="AO67"/>
  <c r="AG67"/>
  <c r="AF67"/>
  <c r="AH67" s="1"/>
  <c r="AE67"/>
  <c r="AD67"/>
  <c r="AC67"/>
  <c r="AA67"/>
  <c r="AB67" s="1"/>
  <c r="Z67"/>
  <c r="X67"/>
  <c r="W67"/>
  <c r="Y67" s="1"/>
  <c r="U67"/>
  <c r="T67"/>
  <c r="V67" s="1"/>
  <c r="S67"/>
  <c r="R67"/>
  <c r="Q67"/>
  <c r="O67"/>
  <c r="P67" s="1"/>
  <c r="N67"/>
  <c r="L67"/>
  <c r="K67"/>
  <c r="M67" s="1"/>
  <c r="I67"/>
  <c r="H67"/>
  <c r="J67" s="1"/>
  <c r="G67"/>
  <c r="AI67" s="1"/>
  <c r="F67"/>
  <c r="E67"/>
  <c r="AW66"/>
  <c r="AO66"/>
  <c r="AG66"/>
  <c r="AF66"/>
  <c r="AH66" s="1"/>
  <c r="AD66"/>
  <c r="AC66"/>
  <c r="AE66" s="1"/>
  <c r="AA66"/>
  <c r="Z66"/>
  <c r="AB66" s="1"/>
  <c r="Y66"/>
  <c r="X66"/>
  <c r="W66"/>
  <c r="U66"/>
  <c r="T66"/>
  <c r="V66" s="1"/>
  <c r="R66"/>
  <c r="Q66"/>
  <c r="S66" s="1"/>
  <c r="O66"/>
  <c r="N66"/>
  <c r="P66" s="1"/>
  <c r="M66"/>
  <c r="L66"/>
  <c r="K66"/>
  <c r="I66"/>
  <c r="H66"/>
  <c r="J66" s="1"/>
  <c r="F66"/>
  <c r="E66"/>
  <c r="G66" s="1"/>
  <c r="AW65"/>
  <c r="AO65"/>
  <c r="AG65"/>
  <c r="AF65"/>
  <c r="AH65" s="1"/>
  <c r="AE65"/>
  <c r="AD65"/>
  <c r="AC65"/>
  <c r="AA65"/>
  <c r="AB65" s="1"/>
  <c r="Z65"/>
  <c r="X65"/>
  <c r="W65"/>
  <c r="Y65" s="1"/>
  <c r="U65"/>
  <c r="T65"/>
  <c r="V65" s="1"/>
  <c r="S65"/>
  <c r="R65"/>
  <c r="Q65"/>
  <c r="O65"/>
  <c r="P65" s="1"/>
  <c r="N65"/>
  <c r="L65"/>
  <c r="K65"/>
  <c r="M65" s="1"/>
  <c r="I65"/>
  <c r="H65"/>
  <c r="J65" s="1"/>
  <c r="G65"/>
  <c r="F65"/>
  <c r="E65"/>
  <c r="AW64"/>
  <c r="AO64"/>
  <c r="AG64"/>
  <c r="AF64"/>
  <c r="AH64" s="1"/>
  <c r="AD64"/>
  <c r="AC64"/>
  <c r="AE64" s="1"/>
  <c r="AA64"/>
  <c r="Z64"/>
  <c r="AB64" s="1"/>
  <c r="Y64"/>
  <c r="X64"/>
  <c r="W64"/>
  <c r="U64"/>
  <c r="T64"/>
  <c r="V64" s="1"/>
  <c r="R64"/>
  <c r="Q64"/>
  <c r="S64" s="1"/>
  <c r="O64"/>
  <c r="N64"/>
  <c r="P64" s="1"/>
  <c r="M64"/>
  <c r="L64"/>
  <c r="K64"/>
  <c r="I64"/>
  <c r="H64"/>
  <c r="J64" s="1"/>
  <c r="F64"/>
  <c r="E64"/>
  <c r="G64" s="1"/>
  <c r="AW63"/>
  <c r="AO63"/>
  <c r="AG63"/>
  <c r="AF63"/>
  <c r="AH63" s="1"/>
  <c r="AE63"/>
  <c r="AD63"/>
  <c r="AC63"/>
  <c r="AA63"/>
  <c r="AB63" s="1"/>
  <c r="Z63"/>
  <c r="X63"/>
  <c r="W63"/>
  <c r="Y63" s="1"/>
  <c r="U63"/>
  <c r="T63"/>
  <c r="V63" s="1"/>
  <c r="S63"/>
  <c r="R63"/>
  <c r="Q63"/>
  <c r="O63"/>
  <c r="P63" s="1"/>
  <c r="N63"/>
  <c r="L63"/>
  <c r="K63"/>
  <c r="M63" s="1"/>
  <c r="I63"/>
  <c r="H63"/>
  <c r="J63" s="1"/>
  <c r="G63"/>
  <c r="F63"/>
  <c r="E63"/>
  <c r="AW62"/>
  <c r="AO62"/>
  <c r="AG62"/>
  <c r="AF62"/>
  <c r="AH62" s="1"/>
  <c r="AD62"/>
  <c r="AC62"/>
  <c r="AE62" s="1"/>
  <c r="AA62"/>
  <c r="Z62"/>
  <c r="AB62" s="1"/>
  <c r="Y62"/>
  <c r="X62"/>
  <c r="W62"/>
  <c r="U62"/>
  <c r="T62"/>
  <c r="V62" s="1"/>
  <c r="R62"/>
  <c r="Q62"/>
  <c r="S62" s="1"/>
  <c r="O62"/>
  <c r="N62"/>
  <c r="P62" s="1"/>
  <c r="M62"/>
  <c r="L62"/>
  <c r="K62"/>
  <c r="I62"/>
  <c r="H62"/>
  <c r="J62" s="1"/>
  <c r="F62"/>
  <c r="E62"/>
  <c r="G62" s="1"/>
  <c r="AW61"/>
  <c r="AO61"/>
  <c r="AG61"/>
  <c r="AG69" s="1"/>
  <c r="AF61"/>
  <c r="AF69" s="1"/>
  <c r="AH69" s="1"/>
  <c r="AE61"/>
  <c r="AD61"/>
  <c r="AD69" s="1"/>
  <c r="AC61"/>
  <c r="AC69" s="1"/>
  <c r="AE69" s="1"/>
  <c r="AA61"/>
  <c r="AA69" s="1"/>
  <c r="Z61"/>
  <c r="Z69" s="1"/>
  <c r="X61"/>
  <c r="X69" s="1"/>
  <c r="W61"/>
  <c r="W69" s="1"/>
  <c r="Y69" s="1"/>
  <c r="U61"/>
  <c r="U69" s="1"/>
  <c r="T61"/>
  <c r="T69" s="1"/>
  <c r="S61"/>
  <c r="R61"/>
  <c r="R69" s="1"/>
  <c r="Q61"/>
  <c r="Q69" s="1"/>
  <c r="S69" s="1"/>
  <c r="O61"/>
  <c r="O69" s="1"/>
  <c r="N61"/>
  <c r="N69" s="1"/>
  <c r="L61"/>
  <c r="L69" s="1"/>
  <c r="K61"/>
  <c r="K69" s="1"/>
  <c r="M69" s="1"/>
  <c r="I61"/>
  <c r="I69" s="1"/>
  <c r="H61"/>
  <c r="H69" s="1"/>
  <c r="G61"/>
  <c r="F61"/>
  <c r="F69" s="1"/>
  <c r="E61"/>
  <c r="E69" s="1"/>
  <c r="AV60"/>
  <c r="AU60"/>
  <c r="AT60"/>
  <c r="AV59"/>
  <c r="AU59"/>
  <c r="AT59"/>
  <c r="D59"/>
  <c r="AW58"/>
  <c r="AO58"/>
  <c r="AH58"/>
  <c r="AG58"/>
  <c r="AF58"/>
  <c r="AE58"/>
  <c r="AD58"/>
  <c r="AC58"/>
  <c r="AA58"/>
  <c r="Z58"/>
  <c r="AB58" s="1"/>
  <c r="X58"/>
  <c r="W58"/>
  <c r="Y58" s="1"/>
  <c r="V58"/>
  <c r="U58"/>
  <c r="T58"/>
  <c r="S58"/>
  <c r="R58"/>
  <c r="Q58"/>
  <c r="O58"/>
  <c r="N58"/>
  <c r="P58" s="1"/>
  <c r="L58"/>
  <c r="K58"/>
  <c r="M58" s="1"/>
  <c r="J58"/>
  <c r="I58"/>
  <c r="H58"/>
  <c r="G58"/>
  <c r="F58"/>
  <c r="E58"/>
  <c r="AW57"/>
  <c r="AO57"/>
  <c r="AG57"/>
  <c r="AF57"/>
  <c r="AH57" s="1"/>
  <c r="AD57"/>
  <c r="AC57"/>
  <c r="AE57" s="1"/>
  <c r="AB57"/>
  <c r="AA57"/>
  <c r="Z57"/>
  <c r="Y57"/>
  <c r="X57"/>
  <c r="W57"/>
  <c r="U57"/>
  <c r="T57"/>
  <c r="V57" s="1"/>
  <c r="R57"/>
  <c r="Q57"/>
  <c r="S57" s="1"/>
  <c r="P57"/>
  <c r="O57"/>
  <c r="N57"/>
  <c r="L57"/>
  <c r="M57" s="1"/>
  <c r="K57"/>
  <c r="I57"/>
  <c r="H57"/>
  <c r="J57" s="1"/>
  <c r="F57"/>
  <c r="E57"/>
  <c r="G57" s="1"/>
  <c r="AW56"/>
  <c r="AO56"/>
  <c r="AH56"/>
  <c r="AG56"/>
  <c r="AF56"/>
  <c r="AE56"/>
  <c r="AD56"/>
  <c r="AC56"/>
  <c r="AA56"/>
  <c r="Z56"/>
  <c r="AB56" s="1"/>
  <c r="X56"/>
  <c r="W56"/>
  <c r="Y56" s="1"/>
  <c r="V56"/>
  <c r="U56"/>
  <c r="T56"/>
  <c r="S56"/>
  <c r="R56"/>
  <c r="Q56"/>
  <c r="O56"/>
  <c r="N56"/>
  <c r="P56" s="1"/>
  <c r="K56"/>
  <c r="M56" s="1"/>
  <c r="I56"/>
  <c r="J56" s="1"/>
  <c r="H56"/>
  <c r="F56"/>
  <c r="E56"/>
  <c r="G56" s="1"/>
  <c r="AW55"/>
  <c r="AO55"/>
  <c r="AG55"/>
  <c r="AF55"/>
  <c r="AH55" s="1"/>
  <c r="AE55"/>
  <c r="AD55"/>
  <c r="AC55"/>
  <c r="AB55"/>
  <c r="AA55"/>
  <c r="Z55"/>
  <c r="X55"/>
  <c r="W55"/>
  <c r="Y55" s="1"/>
  <c r="U55"/>
  <c r="T55"/>
  <c r="V55" s="1"/>
  <c r="S55"/>
  <c r="R55"/>
  <c r="Q55"/>
  <c r="P55"/>
  <c r="O55"/>
  <c r="N55"/>
  <c r="L55"/>
  <c r="K55"/>
  <c r="M55" s="1"/>
  <c r="I55"/>
  <c r="H55"/>
  <c r="J55" s="1"/>
  <c r="G55"/>
  <c r="F55"/>
  <c r="E55"/>
  <c r="AW54"/>
  <c r="AO54"/>
  <c r="AH54"/>
  <c r="AG54"/>
  <c r="AF54"/>
  <c r="AD54"/>
  <c r="AC54"/>
  <c r="AE54" s="1"/>
  <c r="AA54"/>
  <c r="Z54"/>
  <c r="AB54" s="1"/>
  <c r="Y54"/>
  <c r="X54"/>
  <c r="W54"/>
  <c r="V54"/>
  <c r="U54"/>
  <c r="T54"/>
  <c r="R54"/>
  <c r="Q54"/>
  <c r="S54" s="1"/>
  <c r="O54"/>
  <c r="N54"/>
  <c r="P54" s="1"/>
  <c r="M54"/>
  <c r="L54"/>
  <c r="K54"/>
  <c r="J54"/>
  <c r="I54"/>
  <c r="H54"/>
  <c r="F54"/>
  <c r="E54"/>
  <c r="G54" s="1"/>
  <c r="AW53"/>
  <c r="AO53"/>
  <c r="AG53"/>
  <c r="AF53"/>
  <c r="AH53" s="1"/>
  <c r="AE53"/>
  <c r="AD53"/>
  <c r="AC53"/>
  <c r="AB53"/>
  <c r="AA53"/>
  <c r="Z53"/>
  <c r="X53"/>
  <c r="W53"/>
  <c r="Y53" s="1"/>
  <c r="U53"/>
  <c r="T53"/>
  <c r="V53" s="1"/>
  <c r="S53"/>
  <c r="R53"/>
  <c r="Q53"/>
  <c r="P53"/>
  <c r="O53"/>
  <c r="N53"/>
  <c r="L53"/>
  <c r="K53"/>
  <c r="M53" s="1"/>
  <c r="I53"/>
  <c r="H53"/>
  <c r="J53" s="1"/>
  <c r="G53"/>
  <c r="F53"/>
  <c r="E53"/>
  <c r="AW52"/>
  <c r="AO52"/>
  <c r="AH52"/>
  <c r="AG52"/>
  <c r="AF52"/>
  <c r="AD52"/>
  <c r="AC52"/>
  <c r="AE52" s="1"/>
  <c r="AA52"/>
  <c r="Z52"/>
  <c r="AB52" s="1"/>
  <c r="Y52"/>
  <c r="X52"/>
  <c r="W52"/>
  <c r="V52"/>
  <c r="U52"/>
  <c r="T52"/>
  <c r="R52"/>
  <c r="Q52"/>
  <c r="S52" s="1"/>
  <c r="O52"/>
  <c r="N52"/>
  <c r="P52" s="1"/>
  <c r="M52"/>
  <c r="L52"/>
  <c r="K52"/>
  <c r="J52"/>
  <c r="I52"/>
  <c r="H52"/>
  <c r="F52"/>
  <c r="E52"/>
  <c r="G52" s="1"/>
  <c r="AW51"/>
  <c r="AO51"/>
  <c r="AG51"/>
  <c r="AF51"/>
  <c r="AH51" s="1"/>
  <c r="AE51"/>
  <c r="AD51"/>
  <c r="AC51"/>
  <c r="AB51"/>
  <c r="AA51"/>
  <c r="Z51"/>
  <c r="X51"/>
  <c r="W51"/>
  <c r="Y51" s="1"/>
  <c r="U51"/>
  <c r="T51"/>
  <c r="V51" s="1"/>
  <c r="S51"/>
  <c r="R51"/>
  <c r="Q51"/>
  <c r="P51"/>
  <c r="O51"/>
  <c r="N51"/>
  <c r="L51"/>
  <c r="K51"/>
  <c r="M51" s="1"/>
  <c r="I51"/>
  <c r="H51"/>
  <c r="J51" s="1"/>
  <c r="G51"/>
  <c r="F51"/>
  <c r="E51"/>
  <c r="AW50"/>
  <c r="AO50"/>
  <c r="AH50"/>
  <c r="AG50"/>
  <c r="AG59" s="1"/>
  <c r="AF50"/>
  <c r="AF59" s="1"/>
  <c r="AD50"/>
  <c r="AD59" s="1"/>
  <c r="AC50"/>
  <c r="AC59" s="1"/>
  <c r="AE59" s="1"/>
  <c r="AA50"/>
  <c r="AA59" s="1"/>
  <c r="Z50"/>
  <c r="Z59" s="1"/>
  <c r="Y50"/>
  <c r="X50"/>
  <c r="X59" s="1"/>
  <c r="W50"/>
  <c r="W59" s="1"/>
  <c r="V50"/>
  <c r="U50"/>
  <c r="U59" s="1"/>
  <c r="T50"/>
  <c r="T59" s="1"/>
  <c r="V59" s="1"/>
  <c r="R50"/>
  <c r="R59" s="1"/>
  <c r="Q50"/>
  <c r="Q59" s="1"/>
  <c r="O50"/>
  <c r="O59" s="1"/>
  <c r="N50"/>
  <c r="N59" s="1"/>
  <c r="P59" s="1"/>
  <c r="M50"/>
  <c r="L50"/>
  <c r="L59" s="1"/>
  <c r="K50"/>
  <c r="K59" s="1"/>
  <c r="M59" s="1"/>
  <c r="J50"/>
  <c r="I50"/>
  <c r="I59" s="1"/>
  <c r="H50"/>
  <c r="H59" s="1"/>
  <c r="F50"/>
  <c r="F59" s="1"/>
  <c r="E50"/>
  <c r="E59" s="1"/>
  <c r="G59" s="1"/>
  <c r="AV49"/>
  <c r="AU49"/>
  <c r="AT49"/>
  <c r="AV48"/>
  <c r="AU48"/>
  <c r="AT48"/>
  <c r="D48"/>
  <c r="AW47"/>
  <c r="AO47"/>
  <c r="AH47"/>
  <c r="AG47"/>
  <c r="AF47"/>
  <c r="AD47"/>
  <c r="AC47"/>
  <c r="AE47" s="1"/>
  <c r="AA47"/>
  <c r="Z47"/>
  <c r="AB47" s="1"/>
  <c r="Y47"/>
  <c r="X47"/>
  <c r="W47"/>
  <c r="V47"/>
  <c r="U47"/>
  <c r="T47"/>
  <c r="R47"/>
  <c r="Q47"/>
  <c r="S47" s="1"/>
  <c r="O47"/>
  <c r="N47"/>
  <c r="P47" s="1"/>
  <c r="M47"/>
  <c r="L47"/>
  <c r="K47"/>
  <c r="J47"/>
  <c r="I47"/>
  <c r="H47"/>
  <c r="F47"/>
  <c r="E47"/>
  <c r="G47" s="1"/>
  <c r="AW46"/>
  <c r="AO46"/>
  <c r="AG46"/>
  <c r="AF46"/>
  <c r="AH46" s="1"/>
  <c r="AE46"/>
  <c r="AD46"/>
  <c r="AC46"/>
  <c r="AB46"/>
  <c r="AA46"/>
  <c r="Z46"/>
  <c r="X46"/>
  <c r="W46"/>
  <c r="Y46" s="1"/>
  <c r="U46"/>
  <c r="T46"/>
  <c r="V46" s="1"/>
  <c r="S46"/>
  <c r="R46"/>
  <c r="Q46"/>
  <c r="P46"/>
  <c r="O46"/>
  <c r="N46"/>
  <c r="L46"/>
  <c r="K46"/>
  <c r="M46" s="1"/>
  <c r="I46"/>
  <c r="H46"/>
  <c r="J46" s="1"/>
  <c r="G46"/>
  <c r="F46"/>
  <c r="E46"/>
  <c r="AW45"/>
  <c r="AO45"/>
  <c r="AH45"/>
  <c r="AG45"/>
  <c r="AF45"/>
  <c r="AD45"/>
  <c r="AC45"/>
  <c r="AE45" s="1"/>
  <c r="AA45"/>
  <c r="Z45"/>
  <c r="AB45" s="1"/>
  <c r="Y45"/>
  <c r="X45"/>
  <c r="W45"/>
  <c r="V45"/>
  <c r="U45"/>
  <c r="T45"/>
  <c r="R45"/>
  <c r="Q45"/>
  <c r="S45" s="1"/>
  <c r="O45"/>
  <c r="N45"/>
  <c r="P45" s="1"/>
  <c r="M45"/>
  <c r="L45"/>
  <c r="K45"/>
  <c r="J45"/>
  <c r="I45"/>
  <c r="H45"/>
  <c r="F45"/>
  <c r="E45"/>
  <c r="G45" s="1"/>
  <c r="AW44"/>
  <c r="AO44"/>
  <c r="AG44"/>
  <c r="AF44"/>
  <c r="AH44" s="1"/>
  <c r="AE44"/>
  <c r="AD44"/>
  <c r="AC44"/>
  <c r="AB44"/>
  <c r="AA44"/>
  <c r="Z44"/>
  <c r="X44"/>
  <c r="W44"/>
  <c r="Y44" s="1"/>
  <c r="V44"/>
  <c r="U44"/>
  <c r="S44"/>
  <c r="R44"/>
  <c r="Q44"/>
  <c r="O44"/>
  <c r="N44"/>
  <c r="P44" s="1"/>
  <c r="L44"/>
  <c r="K44"/>
  <c r="M44" s="1"/>
  <c r="J44"/>
  <c r="I44"/>
  <c r="H44"/>
  <c r="G44"/>
  <c r="F44"/>
  <c r="E44"/>
  <c r="AW43"/>
  <c r="AO43"/>
  <c r="AG43"/>
  <c r="AF43"/>
  <c r="AH43" s="1"/>
  <c r="AD43"/>
  <c r="AC43"/>
  <c r="AE43" s="1"/>
  <c r="AB43"/>
  <c r="AA43"/>
  <c r="Z43"/>
  <c r="Y43"/>
  <c r="X43"/>
  <c r="W43"/>
  <c r="U43"/>
  <c r="T43"/>
  <c r="R43"/>
  <c r="Q43"/>
  <c r="S43" s="1"/>
  <c r="P43"/>
  <c r="O43"/>
  <c r="N43"/>
  <c r="M43"/>
  <c r="L43"/>
  <c r="K43"/>
  <c r="I43"/>
  <c r="H43"/>
  <c r="F43"/>
  <c r="E43"/>
  <c r="G43" s="1"/>
  <c r="AW42"/>
  <c r="AO42"/>
  <c r="AH42"/>
  <c r="AG42"/>
  <c r="AF42"/>
  <c r="AE42"/>
  <c r="AD42"/>
  <c r="AC42"/>
  <c r="AA42"/>
  <c r="Z42"/>
  <c r="AB42" s="1"/>
  <c r="X42"/>
  <c r="W42"/>
  <c r="Y42" s="1"/>
  <c r="V42"/>
  <c r="U42"/>
  <c r="T42"/>
  <c r="S42"/>
  <c r="R42"/>
  <c r="Q42"/>
  <c r="O42"/>
  <c r="N42"/>
  <c r="L42"/>
  <c r="K42"/>
  <c r="M42" s="1"/>
  <c r="J42"/>
  <c r="I42"/>
  <c r="H42"/>
  <c r="G42"/>
  <c r="F42"/>
  <c r="E42"/>
  <c r="AW41"/>
  <c r="AO41"/>
  <c r="AG41"/>
  <c r="AF41"/>
  <c r="AH41" s="1"/>
  <c r="AD41"/>
  <c r="AC41"/>
  <c r="AE41" s="1"/>
  <c r="AB41"/>
  <c r="AA41"/>
  <c r="Z41"/>
  <c r="Y41"/>
  <c r="X41"/>
  <c r="W41"/>
  <c r="U41"/>
  <c r="T41"/>
  <c r="V41" s="1"/>
  <c r="R41"/>
  <c r="Q41"/>
  <c r="S41" s="1"/>
  <c r="P41"/>
  <c r="O41"/>
  <c r="N41"/>
  <c r="L41"/>
  <c r="M41" s="1"/>
  <c r="K41"/>
  <c r="I41"/>
  <c r="H41"/>
  <c r="F41"/>
  <c r="E41"/>
  <c r="G41" s="1"/>
  <c r="AW40"/>
  <c r="AO40"/>
  <c r="AH40"/>
  <c r="AG40"/>
  <c r="AF40"/>
  <c r="AE40"/>
  <c r="AD40"/>
  <c r="AC40"/>
  <c r="AA40"/>
  <c r="Z40"/>
  <c r="AB40" s="1"/>
  <c r="X40"/>
  <c r="W40"/>
  <c r="Y40" s="1"/>
  <c r="V40"/>
  <c r="U40"/>
  <c r="T40"/>
  <c r="R40"/>
  <c r="S40" s="1"/>
  <c r="Q40"/>
  <c r="O40"/>
  <c r="N40"/>
  <c r="L40"/>
  <c r="K40"/>
  <c r="M40" s="1"/>
  <c r="J40"/>
  <c r="I40"/>
  <c r="H40"/>
  <c r="F40"/>
  <c r="G40" s="1"/>
  <c r="E40"/>
  <c r="AW39"/>
  <c r="AO39"/>
  <c r="AG39"/>
  <c r="AF39"/>
  <c r="AH39" s="1"/>
  <c r="AD39"/>
  <c r="AC39"/>
  <c r="AE39" s="1"/>
  <c r="AB39"/>
  <c r="AA39"/>
  <c r="Z39"/>
  <c r="Y39"/>
  <c r="X39"/>
  <c r="W39"/>
  <c r="U39"/>
  <c r="T39"/>
  <c r="V39" s="1"/>
  <c r="R39"/>
  <c r="Q39"/>
  <c r="O39"/>
  <c r="N39"/>
  <c r="P39" s="1"/>
  <c r="L39"/>
  <c r="M39" s="1"/>
  <c r="K39"/>
  <c r="J39"/>
  <c r="I39"/>
  <c r="H39"/>
  <c r="F39"/>
  <c r="E39"/>
  <c r="AW38"/>
  <c r="AO38"/>
  <c r="AH38"/>
  <c r="AG38"/>
  <c r="AF38"/>
  <c r="AD38"/>
  <c r="AE38" s="1"/>
  <c r="AC38"/>
  <c r="AA38"/>
  <c r="Z38"/>
  <c r="AB38" s="1"/>
  <c r="X38"/>
  <c r="W38"/>
  <c r="Y38" s="1"/>
  <c r="V38"/>
  <c r="U38"/>
  <c r="T38"/>
  <c r="R38"/>
  <c r="S38" s="1"/>
  <c r="Q38"/>
  <c r="O38"/>
  <c r="N38"/>
  <c r="P38" s="1"/>
  <c r="L38"/>
  <c r="K38"/>
  <c r="I38"/>
  <c r="H38"/>
  <c r="J38" s="1"/>
  <c r="F38"/>
  <c r="G38" s="1"/>
  <c r="E38"/>
  <c r="AW37"/>
  <c r="AO37"/>
  <c r="AG37"/>
  <c r="AG48" s="1"/>
  <c r="AF37"/>
  <c r="AF48" s="1"/>
  <c r="AD37"/>
  <c r="AC37"/>
  <c r="AB37"/>
  <c r="AA37"/>
  <c r="AA48" s="1"/>
  <c r="Z37"/>
  <c r="X37"/>
  <c r="X48" s="1"/>
  <c r="W37"/>
  <c r="W48" s="1"/>
  <c r="U37"/>
  <c r="U48" s="1"/>
  <c r="T37"/>
  <c r="T48" s="1"/>
  <c r="V48" s="1"/>
  <c r="R37"/>
  <c r="R48" s="1"/>
  <c r="Q37"/>
  <c r="O37"/>
  <c r="O48" s="1"/>
  <c r="N37"/>
  <c r="N48" s="1"/>
  <c r="L37"/>
  <c r="L48" s="1"/>
  <c r="K37"/>
  <c r="K48" s="1"/>
  <c r="I37"/>
  <c r="I48" s="1"/>
  <c r="H37"/>
  <c r="H48" s="1"/>
  <c r="J48" s="1"/>
  <c r="F37"/>
  <c r="F48" s="1"/>
  <c r="E37"/>
  <c r="AV36"/>
  <c r="AU36"/>
  <c r="AT36"/>
  <c r="AV35"/>
  <c r="AU35"/>
  <c r="AT35"/>
  <c r="D35"/>
  <c r="AW34"/>
  <c r="AO34"/>
  <c r="AG34"/>
  <c r="AF34"/>
  <c r="AH34" s="1"/>
  <c r="AE34"/>
  <c r="AD34"/>
  <c r="AC34"/>
  <c r="AA34"/>
  <c r="AB34" s="1"/>
  <c r="Z34"/>
  <c r="X34"/>
  <c r="W34"/>
  <c r="Y34" s="1"/>
  <c r="U34"/>
  <c r="T34"/>
  <c r="V34" s="1"/>
  <c r="S34"/>
  <c r="R34"/>
  <c r="Q34"/>
  <c r="O34"/>
  <c r="P34" s="1"/>
  <c r="N34"/>
  <c r="L34"/>
  <c r="K34"/>
  <c r="M34" s="1"/>
  <c r="I34"/>
  <c r="H34"/>
  <c r="J34" s="1"/>
  <c r="G34"/>
  <c r="F34"/>
  <c r="E34"/>
  <c r="AW33"/>
  <c r="AO33"/>
  <c r="AH33"/>
  <c r="AG33"/>
  <c r="AF33"/>
  <c r="AD33"/>
  <c r="AC33"/>
  <c r="AE33" s="1"/>
  <c r="AA33"/>
  <c r="Z33"/>
  <c r="AB33" s="1"/>
  <c r="Y33"/>
  <c r="X33"/>
  <c r="W33"/>
  <c r="V33"/>
  <c r="U33"/>
  <c r="T33"/>
  <c r="R33"/>
  <c r="Q33"/>
  <c r="S33" s="1"/>
  <c r="O33"/>
  <c r="N33"/>
  <c r="P33" s="1"/>
  <c r="M33"/>
  <c r="L33"/>
  <c r="K33"/>
  <c r="I33"/>
  <c r="J33" s="1"/>
  <c r="H33"/>
  <c r="F33"/>
  <c r="E33"/>
  <c r="G33" s="1"/>
  <c r="AW32"/>
  <c r="AO32"/>
  <c r="AG32"/>
  <c r="AF32"/>
  <c r="AH32" s="1"/>
  <c r="AE32"/>
  <c r="AD32"/>
  <c r="AC32"/>
  <c r="AB32"/>
  <c r="AA32"/>
  <c r="Z32"/>
  <c r="X32"/>
  <c r="W32"/>
  <c r="Y32" s="1"/>
  <c r="U32"/>
  <c r="T32"/>
  <c r="V32" s="1"/>
  <c r="S32"/>
  <c r="R32"/>
  <c r="Q32"/>
  <c r="P32"/>
  <c r="O32"/>
  <c r="N32"/>
  <c r="L32"/>
  <c r="K32"/>
  <c r="M32" s="1"/>
  <c r="I32"/>
  <c r="H32"/>
  <c r="J32" s="1"/>
  <c r="F32"/>
  <c r="G32" s="1"/>
  <c r="AI32" s="1"/>
  <c r="E32"/>
  <c r="AW31"/>
  <c r="AO31"/>
  <c r="AH31"/>
  <c r="AG31"/>
  <c r="AF31"/>
  <c r="AD31"/>
  <c r="AC31"/>
  <c r="AE31" s="1"/>
  <c r="AA31"/>
  <c r="Z31"/>
  <c r="AB31" s="1"/>
  <c r="X31"/>
  <c r="Y31" s="1"/>
  <c r="W31"/>
  <c r="V31"/>
  <c r="U31"/>
  <c r="T31"/>
  <c r="R31"/>
  <c r="Q31"/>
  <c r="S31" s="1"/>
  <c r="O31"/>
  <c r="N31"/>
  <c r="P31" s="1"/>
  <c r="L31"/>
  <c r="M31" s="1"/>
  <c r="K31"/>
  <c r="J31"/>
  <c r="I31"/>
  <c r="H31"/>
  <c r="F31"/>
  <c r="E31"/>
  <c r="G31" s="1"/>
  <c r="AW30"/>
  <c r="AO30"/>
  <c r="AG30"/>
  <c r="AF30"/>
  <c r="AH30" s="1"/>
  <c r="AD30"/>
  <c r="AE30" s="1"/>
  <c r="AC30"/>
  <c r="AB30"/>
  <c r="AA30"/>
  <c r="Z30"/>
  <c r="X30"/>
  <c r="W30"/>
  <c r="Y30" s="1"/>
  <c r="U30"/>
  <c r="T30"/>
  <c r="V30" s="1"/>
  <c r="R30"/>
  <c r="S30" s="1"/>
  <c r="Q30"/>
  <c r="P30"/>
  <c r="O30"/>
  <c r="N30"/>
  <c r="L30"/>
  <c r="K30"/>
  <c r="M30" s="1"/>
  <c r="I30"/>
  <c r="H30"/>
  <c r="J30" s="1"/>
  <c r="F30"/>
  <c r="G30" s="1"/>
  <c r="E30"/>
  <c r="AW29"/>
  <c r="AO29"/>
  <c r="AH29"/>
  <c r="AG29"/>
  <c r="AF29"/>
  <c r="AD29"/>
  <c r="AC29"/>
  <c r="AE29" s="1"/>
  <c r="AA29"/>
  <c r="Z29"/>
  <c r="AB29" s="1"/>
  <c r="X29"/>
  <c r="Y29" s="1"/>
  <c r="W29"/>
  <c r="V29"/>
  <c r="U29"/>
  <c r="T29"/>
  <c r="R29"/>
  <c r="Q29"/>
  <c r="S29" s="1"/>
  <c r="O29"/>
  <c r="N29"/>
  <c r="P29" s="1"/>
  <c r="L29"/>
  <c r="M29" s="1"/>
  <c r="K29"/>
  <c r="J29"/>
  <c r="I29"/>
  <c r="H29"/>
  <c r="F29"/>
  <c r="E29"/>
  <c r="G29" s="1"/>
  <c r="AW28"/>
  <c r="AO28"/>
  <c r="AG28"/>
  <c r="AF28"/>
  <c r="AH28" s="1"/>
  <c r="AD28"/>
  <c r="AE28" s="1"/>
  <c r="AC28"/>
  <c r="AB28"/>
  <c r="AA28"/>
  <c r="Z28"/>
  <c r="X28"/>
  <c r="W28"/>
  <c r="Y28" s="1"/>
  <c r="U28"/>
  <c r="T28"/>
  <c r="V28" s="1"/>
  <c r="R28"/>
  <c r="S28" s="1"/>
  <c r="Q28"/>
  <c r="P28"/>
  <c r="O28"/>
  <c r="N28"/>
  <c r="L28"/>
  <c r="K28"/>
  <c r="M28" s="1"/>
  <c r="I28"/>
  <c r="H28"/>
  <c r="J28" s="1"/>
  <c r="F28"/>
  <c r="G28" s="1"/>
  <c r="E28"/>
  <c r="AW27"/>
  <c r="AO27"/>
  <c r="AH27"/>
  <c r="AG27"/>
  <c r="AG35" s="1"/>
  <c r="AF27"/>
  <c r="AF35" s="1"/>
  <c r="AD27"/>
  <c r="AD35" s="1"/>
  <c r="AC27"/>
  <c r="AC35" s="1"/>
  <c r="AA27"/>
  <c r="AA35" s="1"/>
  <c r="Z27"/>
  <c r="AB27" s="1"/>
  <c r="X27"/>
  <c r="X35" s="1"/>
  <c r="W27"/>
  <c r="W35" s="1"/>
  <c r="Y35" s="1"/>
  <c r="V27"/>
  <c r="U27"/>
  <c r="U35" s="1"/>
  <c r="T27"/>
  <c r="T35" s="1"/>
  <c r="R27"/>
  <c r="R35" s="1"/>
  <c r="Q27"/>
  <c r="Q35" s="1"/>
  <c r="S35" s="1"/>
  <c r="O27"/>
  <c r="O35" s="1"/>
  <c r="N27"/>
  <c r="P27" s="1"/>
  <c r="L27"/>
  <c r="L35" s="1"/>
  <c r="K27"/>
  <c r="K35" s="1"/>
  <c r="M35" s="1"/>
  <c r="J27"/>
  <c r="I27"/>
  <c r="I35" s="1"/>
  <c r="H27"/>
  <c r="H35" s="1"/>
  <c r="F27"/>
  <c r="F35" s="1"/>
  <c r="E27"/>
  <c r="E35" s="1"/>
  <c r="AV26"/>
  <c r="AU26"/>
  <c r="AT26"/>
  <c r="D25"/>
  <c r="AW24"/>
  <c r="AO24"/>
  <c r="AG24"/>
  <c r="AH24" s="1"/>
  <c r="AF24"/>
  <c r="AE24"/>
  <c r="AD24"/>
  <c r="AC24"/>
  <c r="AA24"/>
  <c r="Z24"/>
  <c r="AB24" s="1"/>
  <c r="X24"/>
  <c r="W24"/>
  <c r="Y24" s="1"/>
  <c r="U24"/>
  <c r="V24" s="1"/>
  <c r="T24"/>
  <c r="S24"/>
  <c r="R24"/>
  <c r="Q24"/>
  <c r="O24"/>
  <c r="N24"/>
  <c r="P24" s="1"/>
  <c r="L24"/>
  <c r="K24"/>
  <c r="M24" s="1"/>
  <c r="I24"/>
  <c r="J24" s="1"/>
  <c r="H24"/>
  <c r="G24"/>
  <c r="AI24" s="1"/>
  <c r="F24"/>
  <c r="E24"/>
  <c r="AW23"/>
  <c r="AO23"/>
  <c r="AG23"/>
  <c r="AF23"/>
  <c r="AH23" s="1"/>
  <c r="AD23"/>
  <c r="AC23"/>
  <c r="AE23" s="1"/>
  <c r="AA23"/>
  <c r="AB23" s="1"/>
  <c r="Z23"/>
  <c r="Y23"/>
  <c r="X23"/>
  <c r="W23"/>
  <c r="U23"/>
  <c r="T23"/>
  <c r="V23" s="1"/>
  <c r="R23"/>
  <c r="Q23"/>
  <c r="S23" s="1"/>
  <c r="O23"/>
  <c r="P23" s="1"/>
  <c r="N23"/>
  <c r="M23"/>
  <c r="L23"/>
  <c r="K23"/>
  <c r="I23"/>
  <c r="H23"/>
  <c r="J23" s="1"/>
  <c r="F23"/>
  <c r="E23"/>
  <c r="G23" s="1"/>
  <c r="AW22"/>
  <c r="AO22"/>
  <c r="AG22"/>
  <c r="AH22" s="1"/>
  <c r="AF22"/>
  <c r="AE22"/>
  <c r="AD22"/>
  <c r="AC22"/>
  <c r="AA22"/>
  <c r="Z22"/>
  <c r="AB22" s="1"/>
  <c r="X22"/>
  <c r="W22"/>
  <c r="Y22" s="1"/>
  <c r="U22"/>
  <c r="V22" s="1"/>
  <c r="T22"/>
  <c r="S22"/>
  <c r="R22"/>
  <c r="Q22"/>
  <c r="O22"/>
  <c r="N22"/>
  <c r="P22" s="1"/>
  <c r="L22"/>
  <c r="K22"/>
  <c r="M22" s="1"/>
  <c r="I22"/>
  <c r="J22" s="1"/>
  <c r="H22"/>
  <c r="G22"/>
  <c r="F22"/>
  <c r="E22"/>
  <c r="AW21"/>
  <c r="AO21"/>
  <c r="AG21"/>
  <c r="AF21"/>
  <c r="AH21" s="1"/>
  <c r="AD21"/>
  <c r="AC21"/>
  <c r="AE21" s="1"/>
  <c r="AA21"/>
  <c r="AB21" s="1"/>
  <c r="Z21"/>
  <c r="Y21"/>
  <c r="X21"/>
  <c r="W21"/>
  <c r="U21"/>
  <c r="T21"/>
  <c r="V21" s="1"/>
  <c r="R21"/>
  <c r="Q21"/>
  <c r="S21" s="1"/>
  <c r="O21"/>
  <c r="P21" s="1"/>
  <c r="N21"/>
  <c r="M21"/>
  <c r="L21"/>
  <c r="K21"/>
  <c r="I21"/>
  <c r="H21"/>
  <c r="J21" s="1"/>
  <c r="F21"/>
  <c r="E21"/>
  <c r="G21" s="1"/>
  <c r="AW20"/>
  <c r="AO20"/>
  <c r="AG20"/>
  <c r="AH20" s="1"/>
  <c r="AF20"/>
  <c r="AE20"/>
  <c r="AD20"/>
  <c r="AC20"/>
  <c r="AA20"/>
  <c r="Z20"/>
  <c r="AB20" s="1"/>
  <c r="X20"/>
  <c r="W20"/>
  <c r="Y20" s="1"/>
  <c r="U20"/>
  <c r="V20" s="1"/>
  <c r="T20"/>
  <c r="S20"/>
  <c r="R20"/>
  <c r="Q20"/>
  <c r="O20"/>
  <c r="N20"/>
  <c r="P20" s="1"/>
  <c r="L20"/>
  <c r="K20"/>
  <c r="M20" s="1"/>
  <c r="I20"/>
  <c r="J20" s="1"/>
  <c r="H20"/>
  <c r="G20"/>
  <c r="F20"/>
  <c r="E20"/>
  <c r="AW19"/>
  <c r="AO19"/>
  <c r="AG19"/>
  <c r="AF19"/>
  <c r="AH19" s="1"/>
  <c r="AD19"/>
  <c r="AC19"/>
  <c r="AE19" s="1"/>
  <c r="AA19"/>
  <c r="AB19" s="1"/>
  <c r="Z19"/>
  <c r="Y19"/>
  <c r="X19"/>
  <c r="W19"/>
  <c r="U19"/>
  <c r="T19"/>
  <c r="V19" s="1"/>
  <c r="R19"/>
  <c r="Q19"/>
  <c r="S19" s="1"/>
  <c r="O19"/>
  <c r="P19" s="1"/>
  <c r="N19"/>
  <c r="M19"/>
  <c r="L19"/>
  <c r="K19"/>
  <c r="I19"/>
  <c r="H19"/>
  <c r="J19" s="1"/>
  <c r="F19"/>
  <c r="E19"/>
  <c r="G19" s="1"/>
  <c r="AW18"/>
  <c r="AO18"/>
  <c r="AG18"/>
  <c r="AH18" s="1"/>
  <c r="AF18"/>
  <c r="AF25" s="1"/>
  <c r="AE18"/>
  <c r="AD18"/>
  <c r="AD25" s="1"/>
  <c r="AC18"/>
  <c r="AC25" s="1"/>
  <c r="AA18"/>
  <c r="AA25" s="1"/>
  <c r="Z18"/>
  <c r="Z25" s="1"/>
  <c r="X18"/>
  <c r="X25" s="1"/>
  <c r="W18"/>
  <c r="Y18" s="1"/>
  <c r="U18"/>
  <c r="V18" s="1"/>
  <c r="T18"/>
  <c r="T25" s="1"/>
  <c r="S18"/>
  <c r="R18"/>
  <c r="R25" s="1"/>
  <c r="Q18"/>
  <c r="Q25" s="1"/>
  <c r="S25" s="1"/>
  <c r="O18"/>
  <c r="O25" s="1"/>
  <c r="N18"/>
  <c r="N25" s="1"/>
  <c r="P25" s="1"/>
  <c r="L18"/>
  <c r="L25" s="1"/>
  <c r="K18"/>
  <c r="M18" s="1"/>
  <c r="I18"/>
  <c r="E153" s="1"/>
  <c r="H18"/>
  <c r="H25" s="1"/>
  <c r="G18"/>
  <c r="F18"/>
  <c r="C153" s="1"/>
  <c r="E18"/>
  <c r="E25" s="1"/>
  <c r="AV17"/>
  <c r="AU17"/>
  <c r="AT17"/>
  <c r="D16"/>
  <c r="D149" s="1"/>
  <c r="AW15"/>
  <c r="AO15"/>
  <c r="AG15"/>
  <c r="AF15"/>
  <c r="AH15" s="1"/>
  <c r="AE15"/>
  <c r="AD15"/>
  <c r="AC15"/>
  <c r="AB15"/>
  <c r="AA15"/>
  <c r="Z15"/>
  <c r="X15"/>
  <c r="W15"/>
  <c r="Y15" s="1"/>
  <c r="U15"/>
  <c r="T15"/>
  <c r="V15" s="1"/>
  <c r="S15"/>
  <c r="R15"/>
  <c r="Q15"/>
  <c r="P15"/>
  <c r="O15"/>
  <c r="N15"/>
  <c r="L15"/>
  <c r="K15"/>
  <c r="M15" s="1"/>
  <c r="I15"/>
  <c r="H15"/>
  <c r="J15" s="1"/>
  <c r="F15"/>
  <c r="G15" s="1"/>
  <c r="AI15" s="1"/>
  <c r="E15"/>
  <c r="AW14"/>
  <c r="AO14"/>
  <c r="AH14"/>
  <c r="AG14"/>
  <c r="AF14"/>
  <c r="AD14"/>
  <c r="AC14"/>
  <c r="AE14" s="1"/>
  <c r="AA14"/>
  <c r="Z14"/>
  <c r="AB14" s="1"/>
  <c r="Y14"/>
  <c r="X14"/>
  <c r="W14"/>
  <c r="V14"/>
  <c r="U14"/>
  <c r="T14"/>
  <c r="R14"/>
  <c r="Q14"/>
  <c r="S14" s="1"/>
  <c r="O14"/>
  <c r="N14"/>
  <c r="P14" s="1"/>
  <c r="M14"/>
  <c r="L14"/>
  <c r="K14"/>
  <c r="J14"/>
  <c r="I14"/>
  <c r="H14"/>
  <c r="F14"/>
  <c r="E14"/>
  <c r="G14" s="1"/>
  <c r="AW13"/>
  <c r="AO13"/>
  <c r="AG13"/>
  <c r="AF13"/>
  <c r="AH13" s="1"/>
  <c r="AD13"/>
  <c r="AE13" s="1"/>
  <c r="AC13"/>
  <c r="AB13"/>
  <c r="AA13"/>
  <c r="Z13"/>
  <c r="X13"/>
  <c r="W13"/>
  <c r="Y13" s="1"/>
  <c r="U13"/>
  <c r="T13"/>
  <c r="V13" s="1"/>
  <c r="R13"/>
  <c r="S13" s="1"/>
  <c r="Q13"/>
  <c r="P13"/>
  <c r="O13"/>
  <c r="N13"/>
  <c r="L13"/>
  <c r="K13"/>
  <c r="M13" s="1"/>
  <c r="I13"/>
  <c r="H13"/>
  <c r="J13" s="1"/>
  <c r="F13"/>
  <c r="G13" s="1"/>
  <c r="E13"/>
  <c r="AW12"/>
  <c r="AO12"/>
  <c r="AH12"/>
  <c r="AG12"/>
  <c r="AF12"/>
  <c r="AD12"/>
  <c r="AC12"/>
  <c r="AE12" s="1"/>
  <c r="AA12"/>
  <c r="Z12"/>
  <c r="AB12" s="1"/>
  <c r="Y12"/>
  <c r="X12"/>
  <c r="W12"/>
  <c r="V12"/>
  <c r="U12"/>
  <c r="T12"/>
  <c r="R12"/>
  <c r="Q12"/>
  <c r="S12" s="1"/>
  <c r="O12"/>
  <c r="N12"/>
  <c r="P12" s="1"/>
  <c r="L12"/>
  <c r="M12" s="1"/>
  <c r="K12"/>
  <c r="J12"/>
  <c r="I12"/>
  <c r="H12"/>
  <c r="F12"/>
  <c r="E12"/>
  <c r="G12" s="1"/>
  <c r="AW11"/>
  <c r="AO11"/>
  <c r="AG11"/>
  <c r="AF11"/>
  <c r="AH11" s="1"/>
  <c r="AD11"/>
  <c r="AE11" s="1"/>
  <c r="AC11"/>
  <c r="AB11"/>
  <c r="AA11"/>
  <c r="Z11"/>
  <c r="X11"/>
  <c r="W11"/>
  <c r="Y11" s="1"/>
  <c r="U11"/>
  <c r="T11"/>
  <c r="V11" s="1"/>
  <c r="R11"/>
  <c r="S11" s="1"/>
  <c r="Q11"/>
  <c r="P11"/>
  <c r="O11"/>
  <c r="N11"/>
  <c r="L11"/>
  <c r="K11"/>
  <c r="M11" s="1"/>
  <c r="I11"/>
  <c r="H11"/>
  <c r="J11" s="1"/>
  <c r="F11"/>
  <c r="G11" s="1"/>
  <c r="E11"/>
  <c r="AW10"/>
  <c r="AO10"/>
  <c r="AH10"/>
  <c r="AG10"/>
  <c r="AF10"/>
  <c r="AD10"/>
  <c r="AC10"/>
  <c r="AE10" s="1"/>
  <c r="AA10"/>
  <c r="Z10"/>
  <c r="AB10" s="1"/>
  <c r="Y10"/>
  <c r="X10"/>
  <c r="W10"/>
  <c r="V10"/>
  <c r="U10"/>
  <c r="T10"/>
  <c r="R10"/>
  <c r="Q10"/>
  <c r="S10" s="1"/>
  <c r="O10"/>
  <c r="N10"/>
  <c r="P10" s="1"/>
  <c r="K10"/>
  <c r="M10" s="1"/>
  <c r="I10"/>
  <c r="H10"/>
  <c r="J10" s="1"/>
  <c r="F10"/>
  <c r="E10"/>
  <c r="G10" s="1"/>
  <c r="AW9"/>
  <c r="AO9"/>
  <c r="AG9"/>
  <c r="AH9" s="1"/>
  <c r="AF9"/>
  <c r="AE9"/>
  <c r="AD9"/>
  <c r="AC9"/>
  <c r="AA9"/>
  <c r="Z9"/>
  <c r="AB9" s="1"/>
  <c r="X9"/>
  <c r="W9"/>
  <c r="Y9" s="1"/>
  <c r="U9"/>
  <c r="V9" s="1"/>
  <c r="T9"/>
  <c r="S9"/>
  <c r="R9"/>
  <c r="Q9"/>
  <c r="O9"/>
  <c r="N9"/>
  <c r="P9" s="1"/>
  <c r="L9"/>
  <c r="K9"/>
  <c r="M9" s="1"/>
  <c r="I9"/>
  <c r="J9" s="1"/>
  <c r="H9"/>
  <c r="G9"/>
  <c r="F9"/>
  <c r="E9"/>
  <c r="AW8"/>
  <c r="AO8"/>
  <c r="AG8"/>
  <c r="AF8"/>
  <c r="AH8" s="1"/>
  <c r="AD8"/>
  <c r="AC8"/>
  <c r="AE8" s="1"/>
  <c r="AA8"/>
  <c r="AB8" s="1"/>
  <c r="Z8"/>
  <c r="Y8"/>
  <c r="X8"/>
  <c r="W8"/>
  <c r="U8"/>
  <c r="T8"/>
  <c r="V8" s="1"/>
  <c r="R8"/>
  <c r="Q8"/>
  <c r="S8" s="1"/>
  <c r="O8"/>
  <c r="P8" s="1"/>
  <c r="N8"/>
  <c r="M8"/>
  <c r="L8"/>
  <c r="K8"/>
  <c r="I8"/>
  <c r="H8"/>
  <c r="J8" s="1"/>
  <c r="F8"/>
  <c r="E8"/>
  <c r="G8" s="1"/>
  <c r="AW7"/>
  <c r="AO7"/>
  <c r="AG7"/>
  <c r="AH7" s="1"/>
  <c r="AF7"/>
  <c r="AE7"/>
  <c r="AD7"/>
  <c r="AC7"/>
  <c r="AA7"/>
  <c r="Z7"/>
  <c r="AB7" s="1"/>
  <c r="X7"/>
  <c r="W7"/>
  <c r="Y7" s="1"/>
  <c r="U7"/>
  <c r="V7" s="1"/>
  <c r="T7"/>
  <c r="S7"/>
  <c r="R7"/>
  <c r="Q7"/>
  <c r="O7"/>
  <c r="N7"/>
  <c r="P7" s="1"/>
  <c r="L7"/>
  <c r="K7"/>
  <c r="M7" s="1"/>
  <c r="I7"/>
  <c r="J7" s="1"/>
  <c r="H7"/>
  <c r="G7"/>
  <c r="AI7" s="1"/>
  <c r="F7"/>
  <c r="E7"/>
  <c r="AW6"/>
  <c r="AO6"/>
  <c r="AG6"/>
  <c r="AF6"/>
  <c r="AH6" s="1"/>
  <c r="AD6"/>
  <c r="AC6"/>
  <c r="AE6" s="1"/>
  <c r="AA6"/>
  <c r="AB6" s="1"/>
  <c r="Z6"/>
  <c r="Y6"/>
  <c r="X6"/>
  <c r="W6"/>
  <c r="U6"/>
  <c r="T6"/>
  <c r="V6" s="1"/>
  <c r="R6"/>
  <c r="Q6"/>
  <c r="S6" s="1"/>
  <c r="O6"/>
  <c r="P6" s="1"/>
  <c r="N6"/>
  <c r="M6"/>
  <c r="L6"/>
  <c r="K6"/>
  <c r="I6"/>
  <c r="H6"/>
  <c r="J6" s="1"/>
  <c r="F6"/>
  <c r="E6"/>
  <c r="G6" s="1"/>
  <c r="AW5"/>
  <c r="AO5"/>
  <c r="AH5"/>
  <c r="AG5"/>
  <c r="AG16" s="1"/>
  <c r="AF5"/>
  <c r="AE5"/>
  <c r="AD5"/>
  <c r="AC5"/>
  <c r="AA5"/>
  <c r="Z5"/>
  <c r="Z16" s="1"/>
  <c r="X5"/>
  <c r="W5"/>
  <c r="Y5" s="1"/>
  <c r="V5"/>
  <c r="U5"/>
  <c r="T5"/>
  <c r="S5"/>
  <c r="R5"/>
  <c r="R16" s="1"/>
  <c r="Q5"/>
  <c r="Q16" s="1"/>
  <c r="S16" s="1"/>
  <c r="O5"/>
  <c r="N5"/>
  <c r="L5"/>
  <c r="K5"/>
  <c r="I5"/>
  <c r="I16" s="1"/>
  <c r="H5"/>
  <c r="G5"/>
  <c r="F5"/>
  <c r="E5"/>
  <c r="T249" i="6" l="1"/>
  <c r="Q249"/>
  <c r="AC249"/>
  <c r="M249"/>
  <c r="AS32" i="4"/>
  <c r="AJ32"/>
  <c r="AI6"/>
  <c r="AI13"/>
  <c r="AI14"/>
  <c r="AB25"/>
  <c r="AI21"/>
  <c r="AI22"/>
  <c r="G35"/>
  <c r="AH35"/>
  <c r="AI29"/>
  <c r="AS15"/>
  <c r="AJ15"/>
  <c r="AI10"/>
  <c r="AI19"/>
  <c r="AI20"/>
  <c r="V35"/>
  <c r="AI30"/>
  <c r="AS7"/>
  <c r="AJ7"/>
  <c r="AI8"/>
  <c r="AI9"/>
  <c r="AI11"/>
  <c r="AE25"/>
  <c r="J35"/>
  <c r="AE35"/>
  <c r="AI28"/>
  <c r="AS24"/>
  <c r="AJ24"/>
  <c r="AI12"/>
  <c r="AI23"/>
  <c r="AI31"/>
  <c r="AI33"/>
  <c r="AI34"/>
  <c r="Q48"/>
  <c r="S48" s="1"/>
  <c r="S37"/>
  <c r="J5"/>
  <c r="AI5" s="1"/>
  <c r="P5"/>
  <c r="AB5"/>
  <c r="F16"/>
  <c r="F149" s="1"/>
  <c r="N16"/>
  <c r="N149" s="1"/>
  <c r="E179" s="1"/>
  <c r="AD16"/>
  <c r="AD149" s="1"/>
  <c r="P18"/>
  <c r="AB18"/>
  <c r="I25"/>
  <c r="J25" s="1"/>
  <c r="U25"/>
  <c r="V25" s="1"/>
  <c r="AG25"/>
  <c r="AH25" s="1"/>
  <c r="G27"/>
  <c r="AI27" s="1"/>
  <c r="S27"/>
  <c r="AE27"/>
  <c r="M37"/>
  <c r="V37"/>
  <c r="Z48"/>
  <c r="AB48" s="1"/>
  <c r="AD48"/>
  <c r="M38"/>
  <c r="AI38" s="1"/>
  <c r="S39"/>
  <c r="P40"/>
  <c r="AI40" s="1"/>
  <c r="P42"/>
  <c r="AI42" s="1"/>
  <c r="J43"/>
  <c r="AI45"/>
  <c r="AI46"/>
  <c r="AI51"/>
  <c r="AI54"/>
  <c r="AI55"/>
  <c r="AI68"/>
  <c r="AI73"/>
  <c r="AI74"/>
  <c r="AI84"/>
  <c r="AI87"/>
  <c r="AC48"/>
  <c r="AE48" s="1"/>
  <c r="AE37"/>
  <c r="AJ67"/>
  <c r="AS67"/>
  <c r="AJ72"/>
  <c r="AS72"/>
  <c r="AJ88"/>
  <c r="AS88"/>
  <c r="E16"/>
  <c r="G16" s="1"/>
  <c r="U16"/>
  <c r="U149" s="1"/>
  <c r="AC16"/>
  <c r="AE16" s="1"/>
  <c r="Z35"/>
  <c r="AB35" s="1"/>
  <c r="P37"/>
  <c r="Y37"/>
  <c r="AH37"/>
  <c r="AI66"/>
  <c r="H16"/>
  <c r="J16" s="1"/>
  <c r="L16"/>
  <c r="L149" s="1"/>
  <c r="T16"/>
  <c r="V16" s="1"/>
  <c r="X16"/>
  <c r="X149" s="1"/>
  <c r="AF16"/>
  <c r="AH16" s="1"/>
  <c r="J18"/>
  <c r="AI18" s="1"/>
  <c r="K25"/>
  <c r="M25" s="1"/>
  <c r="W25"/>
  <c r="Y25" s="1"/>
  <c r="M27"/>
  <c r="Y27"/>
  <c r="N35"/>
  <c r="P35" s="1"/>
  <c r="M48"/>
  <c r="V43"/>
  <c r="AI43"/>
  <c r="AI44"/>
  <c r="AI47"/>
  <c r="Y59"/>
  <c r="AI52"/>
  <c r="AI53"/>
  <c r="G69"/>
  <c r="V69"/>
  <c r="AB69"/>
  <c r="AI64"/>
  <c r="AI65"/>
  <c r="S80"/>
  <c r="Y80"/>
  <c r="AI77"/>
  <c r="AI78"/>
  <c r="AB89"/>
  <c r="AH89"/>
  <c r="AI85"/>
  <c r="E48"/>
  <c r="G48" s="1"/>
  <c r="G37"/>
  <c r="I149"/>
  <c r="M5"/>
  <c r="Q149"/>
  <c r="E180" s="1"/>
  <c r="K16"/>
  <c r="M16" s="1"/>
  <c r="O16"/>
  <c r="O149" s="1"/>
  <c r="W16"/>
  <c r="Y16" s="1"/>
  <c r="AA16"/>
  <c r="AB16" s="1"/>
  <c r="F25"/>
  <c r="G25" s="1"/>
  <c r="J37"/>
  <c r="P48"/>
  <c r="Y48"/>
  <c r="AH48"/>
  <c r="AI37"/>
  <c r="G39"/>
  <c r="AI39" s="1"/>
  <c r="J41"/>
  <c r="AI41" s="1"/>
  <c r="J59"/>
  <c r="S59"/>
  <c r="AB59"/>
  <c r="AH59"/>
  <c r="AI56"/>
  <c r="AI57"/>
  <c r="AI58"/>
  <c r="J69"/>
  <c r="P69"/>
  <c r="AI62"/>
  <c r="AI63"/>
  <c r="G80"/>
  <c r="M80"/>
  <c r="AH80"/>
  <c r="AI75"/>
  <c r="AI76"/>
  <c r="AI79"/>
  <c r="P89"/>
  <c r="V89"/>
  <c r="AI83"/>
  <c r="AI86"/>
  <c r="AS105"/>
  <c r="AJ105"/>
  <c r="O80"/>
  <c r="P80" s="1"/>
  <c r="AA80"/>
  <c r="AB80" s="1"/>
  <c r="AH98"/>
  <c r="AI92"/>
  <c r="AI95"/>
  <c r="AI97"/>
  <c r="AI103"/>
  <c r="AI108"/>
  <c r="AI119"/>
  <c r="S123"/>
  <c r="AE139"/>
  <c r="AI128"/>
  <c r="AI131"/>
  <c r="AI137"/>
  <c r="V147"/>
  <c r="AB147"/>
  <c r="Y100"/>
  <c r="X115"/>
  <c r="J61"/>
  <c r="AI61" s="1"/>
  <c r="V61"/>
  <c r="AH61"/>
  <c r="M82"/>
  <c r="AI82" s="1"/>
  <c r="Y82"/>
  <c r="N98"/>
  <c r="R98"/>
  <c r="S98" s="1"/>
  <c r="AE91"/>
  <c r="S96"/>
  <c r="AG98"/>
  <c r="G115"/>
  <c r="J100"/>
  <c r="V115"/>
  <c r="AE115"/>
  <c r="AH100"/>
  <c r="G102"/>
  <c r="AI102" s="1"/>
  <c r="AE102"/>
  <c r="M103"/>
  <c r="AE104"/>
  <c r="AI109"/>
  <c r="AI110"/>
  <c r="AI114"/>
  <c r="AI120"/>
  <c r="AI121"/>
  <c r="P139"/>
  <c r="Y139"/>
  <c r="AI126"/>
  <c r="AI129"/>
  <c r="AI132"/>
  <c r="G147"/>
  <c r="J147"/>
  <c r="Y147"/>
  <c r="AI142"/>
  <c r="AI146"/>
  <c r="AS111"/>
  <c r="AJ111"/>
  <c r="AJ112"/>
  <c r="AS112"/>
  <c r="AS118"/>
  <c r="AJ118"/>
  <c r="AS122"/>
  <c r="AJ122"/>
  <c r="AS145"/>
  <c r="AJ145"/>
  <c r="P50"/>
  <c r="AB50"/>
  <c r="M61"/>
  <c r="Y61"/>
  <c r="G71"/>
  <c r="AI71" s="1"/>
  <c r="S71"/>
  <c r="AE71"/>
  <c r="P82"/>
  <c r="AB82"/>
  <c r="E89"/>
  <c r="G89" s="1"/>
  <c r="H98"/>
  <c r="J98" s="1"/>
  <c r="L98"/>
  <c r="M98" s="1"/>
  <c r="AB98"/>
  <c r="AH91"/>
  <c r="O98"/>
  <c r="W98"/>
  <c r="N115"/>
  <c r="P115" s="1"/>
  <c r="R115"/>
  <c r="Y115"/>
  <c r="AB100"/>
  <c r="AI101"/>
  <c r="S104"/>
  <c r="AI106"/>
  <c r="G123"/>
  <c r="AI127"/>
  <c r="AI133"/>
  <c r="AI134"/>
  <c r="AI138"/>
  <c r="M100"/>
  <c r="L115"/>
  <c r="M115" s="1"/>
  <c r="AS135"/>
  <c r="AJ135"/>
  <c r="AJ136"/>
  <c r="AS136"/>
  <c r="G50"/>
  <c r="AI50" s="1"/>
  <c r="S50"/>
  <c r="AE50"/>
  <c r="P61"/>
  <c r="AB61"/>
  <c r="J71"/>
  <c r="V71"/>
  <c r="AH71"/>
  <c r="S82"/>
  <c r="AE82"/>
  <c r="G91"/>
  <c r="M91"/>
  <c r="T98"/>
  <c r="V98" s="1"/>
  <c r="X98"/>
  <c r="AI93"/>
  <c r="AE94"/>
  <c r="AI94" s="1"/>
  <c r="G96"/>
  <c r="AI96" s="1"/>
  <c r="AE96"/>
  <c r="E98"/>
  <c r="G98" s="1"/>
  <c r="J115"/>
  <c r="S115"/>
  <c r="V100"/>
  <c r="AH115"/>
  <c r="S102"/>
  <c r="G104"/>
  <c r="AI104" s="1"/>
  <c r="AI107"/>
  <c r="AI113"/>
  <c r="M123"/>
  <c r="G139"/>
  <c r="M139"/>
  <c r="AI130"/>
  <c r="AI143"/>
  <c r="AI144"/>
  <c r="G100"/>
  <c r="S100"/>
  <c r="AI100" s="1"/>
  <c r="AE100"/>
  <c r="N123"/>
  <c r="P123" s="1"/>
  <c r="Z123"/>
  <c r="AB123" s="1"/>
  <c r="M125"/>
  <c r="Y125"/>
  <c r="H139"/>
  <c r="J139" s="1"/>
  <c r="T139"/>
  <c r="V139" s="1"/>
  <c r="AF139"/>
  <c r="AH139" s="1"/>
  <c r="G141"/>
  <c r="AI141" s="1"/>
  <c r="S141"/>
  <c r="S147" s="1"/>
  <c r="AE141"/>
  <c r="AE147" s="1"/>
  <c r="AG123"/>
  <c r="AG149" s="1"/>
  <c r="N147"/>
  <c r="Z147"/>
  <c r="M117"/>
  <c r="AI117" s="1"/>
  <c r="Y117"/>
  <c r="G125"/>
  <c r="AI125" s="1"/>
  <c r="AE125"/>
  <c r="M141"/>
  <c r="M147" s="1"/>
  <c r="AJ104" l="1"/>
  <c r="AS104"/>
  <c r="AJ96"/>
  <c r="AS96"/>
  <c r="AJ50"/>
  <c r="AI59"/>
  <c r="AS50"/>
  <c r="AS41"/>
  <c r="AJ41"/>
  <c r="F182"/>
  <c r="AJ40"/>
  <c r="AS40"/>
  <c r="AI16"/>
  <c r="AJ5"/>
  <c r="AS5"/>
  <c r="AI123"/>
  <c r="AJ117"/>
  <c r="AS117"/>
  <c r="AJ102"/>
  <c r="AS102"/>
  <c r="AJ82"/>
  <c r="AI89"/>
  <c r="AS82"/>
  <c r="AJ42"/>
  <c r="AS42"/>
  <c r="F184"/>
  <c r="F185"/>
  <c r="AI115"/>
  <c r="AS100"/>
  <c r="AJ100"/>
  <c r="AS71"/>
  <c r="AJ71"/>
  <c r="AI80"/>
  <c r="AI69"/>
  <c r="AJ61"/>
  <c r="AS61"/>
  <c r="P149"/>
  <c r="G179" s="1"/>
  <c r="F179"/>
  <c r="AI25"/>
  <c r="AS18"/>
  <c r="AJ18"/>
  <c r="F178"/>
  <c r="F181"/>
  <c r="AS38"/>
  <c r="AJ38"/>
  <c r="AJ141"/>
  <c r="AS141"/>
  <c r="AI147"/>
  <c r="AJ94"/>
  <c r="AS94"/>
  <c r="AS39"/>
  <c r="AJ39"/>
  <c r="AJ27"/>
  <c r="AI35"/>
  <c r="AS27"/>
  <c r="C155"/>
  <c r="C154" s="1"/>
  <c r="F176"/>
  <c r="AS107"/>
  <c r="AJ107"/>
  <c r="AJ93"/>
  <c r="AS93"/>
  <c r="AS127"/>
  <c r="AJ127"/>
  <c r="AJ101"/>
  <c r="AS101"/>
  <c r="AT122"/>
  <c r="AU122"/>
  <c r="AV122"/>
  <c r="AS142"/>
  <c r="AJ142"/>
  <c r="AJ108"/>
  <c r="AS108"/>
  <c r="AT105"/>
  <c r="AU105"/>
  <c r="AV105"/>
  <c r="AJ63"/>
  <c r="AS63"/>
  <c r="AJ58"/>
  <c r="AS58"/>
  <c r="AJ52"/>
  <c r="AS52"/>
  <c r="AS43"/>
  <c r="AJ43"/>
  <c r="AS66"/>
  <c r="AJ66"/>
  <c r="AT88"/>
  <c r="AU88"/>
  <c r="AV88"/>
  <c r="AU67"/>
  <c r="AV67"/>
  <c r="AT67"/>
  <c r="AS87"/>
  <c r="AJ87"/>
  <c r="AJ54"/>
  <c r="AS54"/>
  <c r="AJ45"/>
  <c r="AS45"/>
  <c r="AS34"/>
  <c r="AJ34"/>
  <c r="AS28"/>
  <c r="AJ28"/>
  <c r="AS30"/>
  <c r="AJ30"/>
  <c r="AJ19"/>
  <c r="AS19"/>
  <c r="AT15"/>
  <c r="AU15"/>
  <c r="AV15"/>
  <c r="AS13"/>
  <c r="AJ13"/>
  <c r="AT32"/>
  <c r="AU32"/>
  <c r="AV32"/>
  <c r="AI91"/>
  <c r="W149"/>
  <c r="E182" s="1"/>
  <c r="E149"/>
  <c r="E176" s="1"/>
  <c r="AJ130"/>
  <c r="AS130"/>
  <c r="AS113"/>
  <c r="AJ113"/>
  <c r="AU136"/>
  <c r="AV136"/>
  <c r="AT136"/>
  <c r="AS133"/>
  <c r="AJ133"/>
  <c r="AU112"/>
  <c r="AV112"/>
  <c r="AT112"/>
  <c r="AJ146"/>
  <c r="AS146"/>
  <c r="AJ126"/>
  <c r="AS126"/>
  <c r="AS120"/>
  <c r="AJ120"/>
  <c r="AS109"/>
  <c r="AJ109"/>
  <c r="AJ128"/>
  <c r="AS128"/>
  <c r="AS92"/>
  <c r="AJ92"/>
  <c r="AS75"/>
  <c r="AJ75"/>
  <c r="AS77"/>
  <c r="AJ77"/>
  <c r="AS64"/>
  <c r="AJ64"/>
  <c r="AS53"/>
  <c r="AJ53"/>
  <c r="AS44"/>
  <c r="AJ44"/>
  <c r="AS73"/>
  <c r="AJ73"/>
  <c r="AS55"/>
  <c r="AJ55"/>
  <c r="AS46"/>
  <c r="AJ46"/>
  <c r="AJ23"/>
  <c r="AS23"/>
  <c r="AV24"/>
  <c r="AT24"/>
  <c r="AU24"/>
  <c r="AJ8"/>
  <c r="AS8"/>
  <c r="AS20"/>
  <c r="AJ20"/>
  <c r="AJ29"/>
  <c r="AS29"/>
  <c r="AJ21"/>
  <c r="AS21"/>
  <c r="AJ14"/>
  <c r="AS14"/>
  <c r="P98"/>
  <c r="AH123"/>
  <c r="AA149"/>
  <c r="R149"/>
  <c r="AF149"/>
  <c r="E185" s="1"/>
  <c r="AS125"/>
  <c r="AI139"/>
  <c r="AJ125"/>
  <c r="AJ143"/>
  <c r="AS143"/>
  <c r="AT135"/>
  <c r="AU135"/>
  <c r="AV135"/>
  <c r="AJ134"/>
  <c r="AS134"/>
  <c r="AJ106"/>
  <c r="AS106"/>
  <c r="AV145"/>
  <c r="AT145"/>
  <c r="AU145"/>
  <c r="AT118"/>
  <c r="AU118"/>
  <c r="AV118"/>
  <c r="AT111"/>
  <c r="AU111"/>
  <c r="AV111"/>
  <c r="AS129"/>
  <c r="AJ129"/>
  <c r="AJ121"/>
  <c r="AS121"/>
  <c r="AJ110"/>
  <c r="AS110"/>
  <c r="AS131"/>
  <c r="AJ131"/>
  <c r="AJ119"/>
  <c r="AS119"/>
  <c r="AS103"/>
  <c r="AJ103"/>
  <c r="AS95"/>
  <c r="AJ95"/>
  <c r="AS83"/>
  <c r="AJ83"/>
  <c r="AJ76"/>
  <c r="AS76"/>
  <c r="AJ56"/>
  <c r="AS56"/>
  <c r="F177"/>
  <c r="E155"/>
  <c r="E154" s="1"/>
  <c r="AS85"/>
  <c r="AJ85"/>
  <c r="AJ78"/>
  <c r="AS78"/>
  <c r="AJ65"/>
  <c r="AS65"/>
  <c r="AJ47"/>
  <c r="AS47"/>
  <c r="AU72"/>
  <c r="AV72"/>
  <c r="AT72"/>
  <c r="AJ74"/>
  <c r="AS74"/>
  <c r="AJ31"/>
  <c r="AS31"/>
  <c r="AS9"/>
  <c r="AJ9"/>
  <c r="AV7"/>
  <c r="AT7"/>
  <c r="AU7"/>
  <c r="AJ10"/>
  <c r="AS10"/>
  <c r="AS22"/>
  <c r="AJ22"/>
  <c r="Z149"/>
  <c r="E183" s="1"/>
  <c r="T149"/>
  <c r="E181" s="1"/>
  <c r="AC149"/>
  <c r="E184" s="1"/>
  <c r="AS144"/>
  <c r="AJ144"/>
  <c r="AJ138"/>
  <c r="AS138"/>
  <c r="AJ132"/>
  <c r="AS132"/>
  <c r="AJ114"/>
  <c r="AS114"/>
  <c r="AS137"/>
  <c r="AJ137"/>
  <c r="AS97"/>
  <c r="AV97" s="1"/>
  <c r="AJ97"/>
  <c r="AJ86"/>
  <c r="AS86"/>
  <c r="AJ79"/>
  <c r="AS79"/>
  <c r="AS62"/>
  <c r="AJ62"/>
  <c r="AS57"/>
  <c r="AJ57"/>
  <c r="AI48"/>
  <c r="AS37"/>
  <c r="AJ37"/>
  <c r="AJ84"/>
  <c r="AS84"/>
  <c r="AS68"/>
  <c r="AJ68"/>
  <c r="AS51"/>
  <c r="AJ51"/>
  <c r="AJ33"/>
  <c r="AS33"/>
  <c r="AJ12"/>
  <c r="AS12"/>
  <c r="AS11"/>
  <c r="AJ11"/>
  <c r="AJ6"/>
  <c r="AS6"/>
  <c r="Y98"/>
  <c r="P16"/>
  <c r="H149"/>
  <c r="E177" s="1"/>
  <c r="K149"/>
  <c r="E178" s="1"/>
  <c r="AV51" l="1"/>
  <c r="AT51"/>
  <c r="AU51"/>
  <c r="AT79"/>
  <c r="AU79"/>
  <c r="AV79"/>
  <c r="AU114"/>
  <c r="AV114"/>
  <c r="AT114"/>
  <c r="AU138"/>
  <c r="AV138"/>
  <c r="AT138"/>
  <c r="AV22"/>
  <c r="AT22"/>
  <c r="AU22"/>
  <c r="AU31"/>
  <c r="AV31"/>
  <c r="AT31"/>
  <c r="AU76"/>
  <c r="AV76"/>
  <c r="AT76"/>
  <c r="AU119"/>
  <c r="AV119"/>
  <c r="AT119"/>
  <c r="AU110"/>
  <c r="AV110"/>
  <c r="AT110"/>
  <c r="S149"/>
  <c r="G180" s="1"/>
  <c r="F180"/>
  <c r="F155"/>
  <c r="AU14"/>
  <c r="AV14"/>
  <c r="AT14"/>
  <c r="AU29"/>
  <c r="AV29"/>
  <c r="AT29"/>
  <c r="AT8"/>
  <c r="AU8"/>
  <c r="AV8"/>
  <c r="AV46"/>
  <c r="AT46"/>
  <c r="AU46"/>
  <c r="AT73"/>
  <c r="AU73"/>
  <c r="AV73"/>
  <c r="AV53"/>
  <c r="AT53"/>
  <c r="AU53"/>
  <c r="AT77"/>
  <c r="AU77"/>
  <c r="AV77"/>
  <c r="AV92"/>
  <c r="AT92"/>
  <c r="AU92"/>
  <c r="AT109"/>
  <c r="AU109"/>
  <c r="AV109"/>
  <c r="AT113"/>
  <c r="AU113"/>
  <c r="AV113"/>
  <c r="AT54"/>
  <c r="AU54"/>
  <c r="AV54"/>
  <c r="AU58"/>
  <c r="AV58"/>
  <c r="AT58"/>
  <c r="AV38"/>
  <c r="AT38"/>
  <c r="AU38"/>
  <c r="AU102"/>
  <c r="AV102"/>
  <c r="AT102"/>
  <c r="AU40"/>
  <c r="AV40"/>
  <c r="AT40"/>
  <c r="AH149"/>
  <c r="G185" s="1"/>
  <c r="AV6"/>
  <c r="AU6"/>
  <c r="AT6"/>
  <c r="AU12"/>
  <c r="AV12"/>
  <c r="AT12"/>
  <c r="AT84"/>
  <c r="AU84"/>
  <c r="AV84"/>
  <c r="AT62"/>
  <c r="AU62"/>
  <c r="AV62"/>
  <c r="AT137"/>
  <c r="AU137"/>
  <c r="AV137"/>
  <c r="AT144"/>
  <c r="AU144"/>
  <c r="AV144"/>
  <c r="AV9"/>
  <c r="AT9"/>
  <c r="AU9"/>
  <c r="AT47"/>
  <c r="AU47"/>
  <c r="AV47"/>
  <c r="AU78"/>
  <c r="AV78"/>
  <c r="AT78"/>
  <c r="AV83"/>
  <c r="AT83"/>
  <c r="AU83"/>
  <c r="AT103"/>
  <c r="AV103"/>
  <c r="AU103"/>
  <c r="AT131"/>
  <c r="AU131"/>
  <c r="AV131"/>
  <c r="AU106"/>
  <c r="AV106"/>
  <c r="AT106"/>
  <c r="AV20"/>
  <c r="AT20"/>
  <c r="AU20"/>
  <c r="AU126"/>
  <c r="AV126"/>
  <c r="AT126"/>
  <c r="AT133"/>
  <c r="AU133"/>
  <c r="AV133"/>
  <c r="AT28"/>
  <c r="AU28"/>
  <c r="AV28"/>
  <c r="AV87"/>
  <c r="AT87"/>
  <c r="AU87"/>
  <c r="AT66"/>
  <c r="AU66"/>
  <c r="AV66"/>
  <c r="AU108"/>
  <c r="AV108"/>
  <c r="AT108"/>
  <c r="AT71"/>
  <c r="AU71"/>
  <c r="AV71"/>
  <c r="AU42"/>
  <c r="AV42"/>
  <c r="AT42"/>
  <c r="AU104"/>
  <c r="AV104"/>
  <c r="AT104"/>
  <c r="G149"/>
  <c r="M149"/>
  <c r="G178" s="1"/>
  <c r="AT11"/>
  <c r="AU11"/>
  <c r="AV11"/>
  <c r="AT68"/>
  <c r="AU68"/>
  <c r="AV68"/>
  <c r="AT37"/>
  <c r="AU37"/>
  <c r="AV37"/>
  <c r="AT86"/>
  <c r="AU86"/>
  <c r="AV86"/>
  <c r="AU132"/>
  <c r="AV132"/>
  <c r="AT132"/>
  <c r="AU74"/>
  <c r="AV74"/>
  <c r="AT74"/>
  <c r="AV85"/>
  <c r="AT85"/>
  <c r="AU85"/>
  <c r="AU56"/>
  <c r="AV56"/>
  <c r="AT56"/>
  <c r="AU121"/>
  <c r="AV121"/>
  <c r="AT121"/>
  <c r="AU143"/>
  <c r="AV143"/>
  <c r="AT143"/>
  <c r="AT125"/>
  <c r="AU125"/>
  <c r="AV125"/>
  <c r="AT21"/>
  <c r="AU21"/>
  <c r="AV21"/>
  <c r="AV55"/>
  <c r="AT55"/>
  <c r="AU55"/>
  <c r="AV44"/>
  <c r="AT44"/>
  <c r="AU44"/>
  <c r="AT64"/>
  <c r="AU64"/>
  <c r="AV64"/>
  <c r="AT75"/>
  <c r="AU75"/>
  <c r="AV75"/>
  <c r="AT120"/>
  <c r="AU120"/>
  <c r="AV120"/>
  <c r="AT13"/>
  <c r="AU13"/>
  <c r="AV13"/>
  <c r="AT19"/>
  <c r="AU19"/>
  <c r="AV19"/>
  <c r="AT45"/>
  <c r="AU45"/>
  <c r="AV45"/>
  <c r="AT52"/>
  <c r="AU52"/>
  <c r="AV52"/>
  <c r="AU63"/>
  <c r="AV63"/>
  <c r="AT63"/>
  <c r="AT142"/>
  <c r="AU142"/>
  <c r="AV142"/>
  <c r="AT101"/>
  <c r="AV101"/>
  <c r="AU101"/>
  <c r="AT93"/>
  <c r="AV93"/>
  <c r="AU93"/>
  <c r="AV94"/>
  <c r="AT94"/>
  <c r="AU94"/>
  <c r="AV18"/>
  <c r="AT18"/>
  <c r="AU18"/>
  <c r="AU61"/>
  <c r="AV61"/>
  <c r="AT61"/>
  <c r="AU117"/>
  <c r="AV117"/>
  <c r="AT117"/>
  <c r="AT50"/>
  <c r="AU50"/>
  <c r="AV50"/>
  <c r="V149"/>
  <c r="G181" s="1"/>
  <c r="AE149"/>
  <c r="G184" s="1"/>
  <c r="Y149"/>
  <c r="G182" s="1"/>
  <c r="AU33"/>
  <c r="AV33"/>
  <c r="AT33"/>
  <c r="AT57"/>
  <c r="AU57"/>
  <c r="AV57"/>
  <c r="AU10"/>
  <c r="AV10"/>
  <c r="AT10"/>
  <c r="AU65"/>
  <c r="AV65"/>
  <c r="AT65"/>
  <c r="AT95"/>
  <c r="AV95"/>
  <c r="AU95"/>
  <c r="AT129"/>
  <c r="AU129"/>
  <c r="AV129"/>
  <c r="AU134"/>
  <c r="AV134"/>
  <c r="AT134"/>
  <c r="AB149"/>
  <c r="G183" s="1"/>
  <c r="F183"/>
  <c r="AT23"/>
  <c r="AU23"/>
  <c r="AV23"/>
  <c r="AU128"/>
  <c r="AV128"/>
  <c r="AT128"/>
  <c r="AT146"/>
  <c r="AU146"/>
  <c r="AV146"/>
  <c r="AU130"/>
  <c r="AV130"/>
  <c r="AT130"/>
  <c r="AS91"/>
  <c r="AI98"/>
  <c r="AJ91"/>
  <c r="AT30"/>
  <c r="AU30"/>
  <c r="AV30"/>
  <c r="AT34"/>
  <c r="AU34"/>
  <c r="AV34"/>
  <c r="AT43"/>
  <c r="AU43"/>
  <c r="AV43"/>
  <c r="AT127"/>
  <c r="AU127"/>
  <c r="AV127"/>
  <c r="AT107"/>
  <c r="AU107"/>
  <c r="AV107"/>
  <c r="AU27"/>
  <c r="AV27"/>
  <c r="AT27"/>
  <c r="AT39"/>
  <c r="AU39"/>
  <c r="AV39"/>
  <c r="AU141"/>
  <c r="AV141"/>
  <c r="AT141"/>
  <c r="AV100"/>
  <c r="AT100"/>
  <c r="AU100"/>
  <c r="AT82"/>
  <c r="AU82"/>
  <c r="AV82"/>
  <c r="AV5"/>
  <c r="AT5"/>
  <c r="AU5"/>
  <c r="AT41"/>
  <c r="AU41"/>
  <c r="AV41"/>
  <c r="AV96"/>
  <c r="AT96"/>
  <c r="AU96"/>
  <c r="J149"/>
  <c r="G177" s="1"/>
  <c r="AV149" l="1"/>
  <c r="AI149"/>
  <c r="E186" s="1"/>
  <c r="G176"/>
  <c r="AT149"/>
  <c r="AU149"/>
  <c r="AV91"/>
  <c r="AT91"/>
  <c r="AU91"/>
</calcChain>
</file>

<file path=xl/sharedStrings.xml><?xml version="1.0" encoding="utf-8"?>
<sst xmlns="http://schemas.openxmlformats.org/spreadsheetml/2006/main" count="685" uniqueCount="466">
  <si>
    <t>Name of District</t>
  </si>
  <si>
    <t>Sr.No.</t>
  </si>
  <si>
    <t xml:space="preserve">Out Patient's Department ( OPD ) </t>
  </si>
  <si>
    <t>Laboratory Test</t>
  </si>
  <si>
    <t>AYUSH OPD</t>
  </si>
  <si>
    <t>General OPD</t>
  </si>
  <si>
    <t>Male Indoor</t>
  </si>
  <si>
    <t>Female Indoor</t>
  </si>
  <si>
    <t>Total</t>
  </si>
  <si>
    <t>OPD Working Days in the Qtr</t>
  </si>
  <si>
    <t>STATE TOTAL</t>
  </si>
  <si>
    <t>DISTRICT TOTAL</t>
  </si>
  <si>
    <t>ANC Clinic</t>
  </si>
  <si>
    <t>AYUSH Doctor 
(Ayurvedic or Homeopathic)</t>
  </si>
  <si>
    <t>Haemoglobin</t>
  </si>
  <si>
    <t>MTPs conducted</t>
  </si>
  <si>
    <t>Malaria</t>
  </si>
  <si>
    <t>Total Laboratory tests</t>
  </si>
  <si>
    <t>IUCD insertions / Month</t>
  </si>
  <si>
    <t>MTPs conducted / Month</t>
  </si>
  <si>
    <t>Others</t>
  </si>
  <si>
    <t>Name of Block / Taluka</t>
  </si>
  <si>
    <t>NOTE: Please add additional rows as necessary</t>
  </si>
  <si>
    <t>No. of functional beds</t>
  </si>
  <si>
    <t>Is it HPD? (Yes / No)</t>
  </si>
  <si>
    <t>TOTAL</t>
  </si>
  <si>
    <t>Code</t>
  </si>
  <si>
    <t>HOSP_NAME</t>
  </si>
  <si>
    <t>Beds</t>
  </si>
  <si>
    <t>General Indicators</t>
  </si>
  <si>
    <t>Clinical Indicators</t>
  </si>
  <si>
    <t>Diagnostic Indicators</t>
  </si>
  <si>
    <t>Global Indicators</t>
  </si>
  <si>
    <t>ACH %</t>
  </si>
  <si>
    <t>GRADE</t>
  </si>
  <si>
    <t>NO_TRGS</t>
  </si>
  <si>
    <t>OP</t>
  </si>
  <si>
    <t>IP</t>
  </si>
  <si>
    <t>MJ</t>
  </si>
  <si>
    <t>TUB</t>
  </si>
  <si>
    <t>DLV</t>
  </si>
  <si>
    <t>XRAY</t>
  </si>
  <si>
    <t>USG</t>
  </si>
  <si>
    <t>ECG</t>
  </si>
  <si>
    <t>LAB</t>
  </si>
  <si>
    <t>BOR</t>
  </si>
  <si>
    <t>tar</t>
  </si>
  <si>
    <t>ach</t>
  </si>
  <si>
    <t>%</t>
  </si>
  <si>
    <t>SRIKAKULAM</t>
  </si>
  <si>
    <t>A</t>
  </si>
  <si>
    <t>B</t>
  </si>
  <si>
    <t>C</t>
  </si>
  <si>
    <t>A.H.</t>
  </si>
  <si>
    <t>PALAKONDA</t>
  </si>
  <si>
    <t>C.H.C.</t>
  </si>
  <si>
    <t>PATHAPATNAM (T)</t>
  </si>
  <si>
    <t>NARASANNAPET</t>
  </si>
  <si>
    <t>TEKKALI</t>
  </si>
  <si>
    <t>PALASA</t>
  </si>
  <si>
    <t>ITCHAPURAM</t>
  </si>
  <si>
    <t>BARUVA</t>
  </si>
  <si>
    <t>SOMPETA</t>
  </si>
  <si>
    <t>KOTA BOMMALI</t>
  </si>
  <si>
    <t>RANASTHALAM</t>
  </si>
  <si>
    <t>RAJAM</t>
  </si>
  <si>
    <t>VIZIANAGARAM</t>
  </si>
  <si>
    <t>D.H.</t>
  </si>
  <si>
    <t>PARVATIPURAM (T)</t>
  </si>
  <si>
    <t>S.KOTA</t>
  </si>
  <si>
    <t>GAJAPATINAGARAM</t>
  </si>
  <si>
    <t>M.CH.</t>
  </si>
  <si>
    <t>BADANGI</t>
  </si>
  <si>
    <t>BHOGAPURAM</t>
  </si>
  <si>
    <t>VISAKAPATNAM</t>
  </si>
  <si>
    <t>NARSIPATNAM</t>
  </si>
  <si>
    <t>COMPLETED</t>
  </si>
  <si>
    <t>ANAKAPALLI</t>
  </si>
  <si>
    <t>ARAKU (T)</t>
  </si>
  <si>
    <t>PADERU (T)</t>
  </si>
  <si>
    <t>AGANAMPUDI</t>
  </si>
  <si>
    <t>KOTAPADU</t>
  </si>
  <si>
    <t>KOTAURATLA</t>
  </si>
  <si>
    <t>NAKKAPALLI</t>
  </si>
  <si>
    <t>EAST GODAVARI</t>
  </si>
  <si>
    <t>RAJAHMUNDRY</t>
  </si>
  <si>
    <t>AMALAPURAM</t>
  </si>
  <si>
    <t>RAZOLE</t>
  </si>
  <si>
    <t>RAMCHANDRAPURAM</t>
  </si>
  <si>
    <t>KOTHAPET</t>
  </si>
  <si>
    <t>PRATHIPADU</t>
  </si>
  <si>
    <t>R.CHODAVARAM (T)</t>
  </si>
  <si>
    <t>Y.RAMAVARAM</t>
  </si>
  <si>
    <t>PEDDAPURAM</t>
  </si>
  <si>
    <t>TUNI</t>
  </si>
  <si>
    <t>ANAPARTHY</t>
  </si>
  <si>
    <t>WEST GODAVARI</t>
  </si>
  <si>
    <t>ELURU</t>
  </si>
  <si>
    <t>KOVVUR</t>
  </si>
  <si>
    <t>TANUKU</t>
  </si>
  <si>
    <t>NARSAPUR</t>
  </si>
  <si>
    <t>PALACOLE</t>
  </si>
  <si>
    <t>TADEPALLIGUDEM</t>
  </si>
  <si>
    <t>CHINTALAPUDI</t>
  </si>
  <si>
    <t>BHIMAVARAM</t>
  </si>
  <si>
    <t>JAGAREDDYGUDEM</t>
  </si>
  <si>
    <t>KRISHNA</t>
  </si>
  <si>
    <t>MACHILIPATNAM</t>
  </si>
  <si>
    <t>AVANIGADDA</t>
  </si>
  <si>
    <t>NANDIGAMA</t>
  </si>
  <si>
    <t>NUZIVEEDU</t>
  </si>
  <si>
    <t>THIRUVURU</t>
  </si>
  <si>
    <t>GUDIVADA</t>
  </si>
  <si>
    <t>MYLAVARAM</t>
  </si>
  <si>
    <t>VUYUURU</t>
  </si>
  <si>
    <t>GUNTUR</t>
  </si>
  <si>
    <t>TENALI</t>
  </si>
  <si>
    <t>REPALLE</t>
  </si>
  <si>
    <t>BAPATLA</t>
  </si>
  <si>
    <t>NARASARAOPET</t>
  </si>
  <si>
    <t>MAACHERLA</t>
  </si>
  <si>
    <t>SATTENAPALLI</t>
  </si>
  <si>
    <t>CHILAKALURIPET</t>
  </si>
  <si>
    <t>AMARAVATHI</t>
  </si>
  <si>
    <t>VIJAYAPURI SOUTH</t>
  </si>
  <si>
    <t>PRAKASAM</t>
  </si>
  <si>
    <t>KANIGIRI</t>
  </si>
  <si>
    <t>CHIRALA</t>
  </si>
  <si>
    <t>GIDDALURU</t>
  </si>
  <si>
    <t>MARKAPUR</t>
  </si>
  <si>
    <t>ONGOLE</t>
  </si>
  <si>
    <t>CUMBUM</t>
  </si>
  <si>
    <t>KANDUKUR</t>
  </si>
  <si>
    <t>NELLORE</t>
  </si>
  <si>
    <t>PAED.HOSP.</t>
  </si>
  <si>
    <t>C.D.HOSP.</t>
  </si>
  <si>
    <t>GUDUR</t>
  </si>
  <si>
    <t>KAVALI</t>
  </si>
  <si>
    <t>ATMAKUR</t>
  </si>
  <si>
    <t>CHITTOOR</t>
  </si>
  <si>
    <t>KUPPAM</t>
  </si>
  <si>
    <t>PUNGANUR</t>
  </si>
  <si>
    <t>MADANAPALLI</t>
  </si>
  <si>
    <t>SRIKALAHASTI</t>
  </si>
  <si>
    <t>VAYALPADU</t>
  </si>
  <si>
    <t>SATYAVEEDU</t>
  </si>
  <si>
    <t>PILER</t>
  </si>
  <si>
    <t>PUTTUR</t>
  </si>
  <si>
    <t>CHANDRAGIRI</t>
  </si>
  <si>
    <t>CHINNAGOTTIGALU</t>
  </si>
  <si>
    <t>PALAMANER</t>
  </si>
  <si>
    <t>SODUM</t>
  </si>
  <si>
    <t>KALIKIRI</t>
  </si>
  <si>
    <t>NAGARI</t>
  </si>
  <si>
    <t>KADAPA</t>
  </si>
  <si>
    <t>RAYACHOTI</t>
  </si>
  <si>
    <t>PULIVENDULA</t>
  </si>
  <si>
    <t>PRODDUTUR</t>
  </si>
  <si>
    <t>RAJAMPET</t>
  </si>
  <si>
    <t>LAKKIREDDYPALLY</t>
  </si>
  <si>
    <t>JAMMALAMADUGU</t>
  </si>
  <si>
    <t>ANANTHAPUR</t>
  </si>
  <si>
    <t>ANANTAPUR</t>
  </si>
  <si>
    <t>RAYADURG</t>
  </si>
  <si>
    <t>GOOTY</t>
  </si>
  <si>
    <t>KADIRI</t>
  </si>
  <si>
    <t>PENUKONDA</t>
  </si>
  <si>
    <t>HINDUPUR</t>
  </si>
  <si>
    <t>DHARMAVARAM</t>
  </si>
  <si>
    <t>TADIPATRI</t>
  </si>
  <si>
    <t>GUNTAKAL</t>
  </si>
  <si>
    <t>URAVAKONDA</t>
  </si>
  <si>
    <t>MADAKASIRA</t>
  </si>
  <si>
    <t>CHENNAKOTAPALLI</t>
  </si>
  <si>
    <t>SINGANNAMALA</t>
  </si>
  <si>
    <t>NALLAMANDA</t>
  </si>
  <si>
    <t>KURNOOL</t>
  </si>
  <si>
    <t>NANDYALA</t>
  </si>
  <si>
    <t>BANAGANAPALLI</t>
  </si>
  <si>
    <t>ADONI</t>
  </si>
  <si>
    <t>C.D.</t>
  </si>
  <si>
    <t>B.CAMP, KURNOOL</t>
  </si>
  <si>
    <t>YEMMIGANOOR</t>
  </si>
  <si>
    <t>GRAND TOTAL</t>
  </si>
  <si>
    <t>GR</t>
  </si>
  <si>
    <t>DEL</t>
  </si>
  <si>
    <t>District Hospital</t>
  </si>
  <si>
    <t>Exclusion Bound</t>
  </si>
  <si>
    <t>No of months (number)</t>
  </si>
  <si>
    <t>xxxxxxxx</t>
  </si>
  <si>
    <t>Year</t>
  </si>
  <si>
    <t>Months</t>
  </si>
  <si>
    <t>Days</t>
  </si>
  <si>
    <t>Total Noof Days</t>
  </si>
  <si>
    <t>minus</t>
  </si>
  <si>
    <t>months</t>
  </si>
  <si>
    <t>x</t>
  </si>
  <si>
    <t>Month</t>
  </si>
  <si>
    <t>&lt;=12</t>
  </si>
  <si>
    <t>&lt;=2015</t>
  </si>
  <si>
    <t>Inclusion Bound</t>
  </si>
  <si>
    <r>
      <rPr>
        <b/>
        <sz val="14"/>
        <rFont val="MS Sans Serif"/>
        <family val="2"/>
      </rPr>
      <t xml:space="preserve">Year </t>
    </r>
    <r>
      <rPr>
        <sz val="14"/>
        <rFont val="MS Sans Serif"/>
        <family val="2"/>
      </rPr>
      <t>eg:  &lt;2014  (or)   2015</t>
    </r>
  </si>
  <si>
    <t>Out Patients</t>
  </si>
  <si>
    <t>In Patients</t>
  </si>
  <si>
    <t>Major Operations</t>
  </si>
  <si>
    <t>Sterilizations</t>
  </si>
  <si>
    <t>Delivaries</t>
  </si>
  <si>
    <t>X-Rays</t>
  </si>
  <si>
    <t>OP &amp; IP CASES FOR THE YEAR 2014</t>
  </si>
  <si>
    <t>S.NO</t>
  </si>
  <si>
    <t>DISTRICT NAME</t>
  </si>
  <si>
    <t>OP CASES</t>
  </si>
  <si>
    <t>IP CASES</t>
  </si>
  <si>
    <t>MALE</t>
  </si>
  <si>
    <t>FEMALE</t>
  </si>
  <si>
    <t xml:space="preserve">MALE </t>
  </si>
  <si>
    <t>VISHAKAPATNAM</t>
  </si>
  <si>
    <t>CHITTOR</t>
  </si>
  <si>
    <t>Performance of Primary Health Centres for the quarter _____________________</t>
  </si>
  <si>
    <t>Name of PHC
(Below Block level facility)</t>
  </si>
  <si>
    <t>Population covered by PHC</t>
  </si>
  <si>
    <t>Indoor Patient's Department ( IPD )</t>
  </si>
  <si>
    <t>Total OPDfor the year 2014-15</t>
  </si>
  <si>
    <t>Average OPD / Day</t>
  </si>
  <si>
    <t>Monthly OPD per 10,000 Population = (Total OPD for the quarter/3)*(10000 / Population covered by PHC)</t>
  </si>
  <si>
    <t>Total IPD</t>
  </si>
  <si>
    <t>IPD/Month</t>
  </si>
  <si>
    <t>IUCD insertions</t>
  </si>
  <si>
    <t>Laboratory tests / Month</t>
  </si>
  <si>
    <t>Deliveries</t>
  </si>
  <si>
    <t>Other Indoor</t>
  </si>
  <si>
    <t>Total Indoor</t>
  </si>
  <si>
    <t>Ananthapur</t>
  </si>
  <si>
    <t>C.K.Palli</t>
  </si>
  <si>
    <t>Dharmavaram</t>
  </si>
  <si>
    <t>Kanekal</t>
  </si>
  <si>
    <t>Nallamada</t>
  </si>
  <si>
    <t>Singanamala</t>
  </si>
  <si>
    <t>Tanakal</t>
  </si>
  <si>
    <t>Uravakonda</t>
  </si>
  <si>
    <t>Anantapur</t>
  </si>
  <si>
    <t>Gooty</t>
  </si>
  <si>
    <t>Hindupur</t>
  </si>
  <si>
    <t>Kadiri</t>
  </si>
  <si>
    <t>Kalyandurg</t>
  </si>
  <si>
    <t>Konakondla</t>
  </si>
  <si>
    <t>Madakasira</t>
  </si>
  <si>
    <t>Pamidi</t>
  </si>
  <si>
    <t>Penukonda</t>
  </si>
  <si>
    <t>Rayadurg</t>
  </si>
  <si>
    <t>Tadipatri</t>
  </si>
  <si>
    <t>Urban Health Facilit</t>
  </si>
  <si>
    <t>Chittoor</t>
  </si>
  <si>
    <t>Bangarupalem</t>
  </si>
  <si>
    <t>Chandragiri</t>
  </si>
  <si>
    <t>Chinnagottigallu</t>
  </si>
  <si>
    <t>Kalikiri</t>
  </si>
  <si>
    <t>Kuppam</t>
  </si>
  <si>
    <t>Madanapalli</t>
  </si>
  <si>
    <t>Nagiri</t>
  </si>
  <si>
    <t>P Kothakota</t>
  </si>
  <si>
    <t>Palamaner</t>
  </si>
  <si>
    <t>Piler</t>
  </si>
  <si>
    <t>Punganur</t>
  </si>
  <si>
    <t>Puttur</t>
  </si>
  <si>
    <t>Sadum</t>
  </si>
  <si>
    <t>Satyavedu</t>
  </si>
  <si>
    <t>Srikalahasti</t>
  </si>
  <si>
    <t>Thambalapalli</t>
  </si>
  <si>
    <t>Tirupathi</t>
  </si>
  <si>
    <t>Vayalpadu</t>
  </si>
  <si>
    <t>Venkatagiri Kota</t>
  </si>
  <si>
    <t>Kadapa</t>
  </si>
  <si>
    <t>Badvel</t>
  </si>
  <si>
    <t>Chennur</t>
  </si>
  <si>
    <t>J.Madugu</t>
  </si>
  <si>
    <t>Kamalapuram</t>
  </si>
  <si>
    <t>L.R.Palli</t>
  </si>
  <si>
    <t>Mydukur</t>
  </si>
  <si>
    <t>Notional Private</t>
  </si>
  <si>
    <t>Porumamilla</t>
  </si>
  <si>
    <t>Proddatur</t>
  </si>
  <si>
    <t>Pulivendula</t>
  </si>
  <si>
    <t>Rajampeta</t>
  </si>
  <si>
    <t>Rayachoty</t>
  </si>
  <si>
    <t>Rly. Kodur</t>
  </si>
  <si>
    <t>Sidhout</t>
  </si>
  <si>
    <t>Vempalli</t>
  </si>
  <si>
    <t xml:space="preserve">East Godavari </t>
  </si>
  <si>
    <t>Addateegala</t>
  </si>
  <si>
    <t>Alamuru</t>
  </si>
  <si>
    <t>Allavaram</t>
  </si>
  <si>
    <t>Anaparthy (APVVP)</t>
  </si>
  <si>
    <t>Gokavaram</t>
  </si>
  <si>
    <t>Jaggampeta</t>
  </si>
  <si>
    <t>Kadiyam</t>
  </si>
  <si>
    <t>Kapileswarpuram</t>
  </si>
  <si>
    <t>Kothapet (APVVP)</t>
  </si>
  <si>
    <t>MUMMIDIVARAM</t>
  </si>
  <si>
    <t>Mandapet</t>
  </si>
  <si>
    <t>P GANNAVARAM</t>
  </si>
  <si>
    <t>Pedapudi</t>
  </si>
  <si>
    <t>Peddapuram</t>
  </si>
  <si>
    <t>Pithapuram</t>
  </si>
  <si>
    <t>Prathipadu</t>
  </si>
  <si>
    <t>R Chodavarm (APVVP)</t>
  </si>
  <si>
    <t>RAZOLU</t>
  </si>
  <si>
    <t>Rowthulapudi</t>
  </si>
  <si>
    <t>Samalkot</t>
  </si>
  <si>
    <t>T KOTHAPALLI</t>
  </si>
  <si>
    <t>Tallarevu</t>
  </si>
  <si>
    <t>Yeleswaram</t>
  </si>
  <si>
    <t>Guntur</t>
  </si>
  <si>
    <t>Amaravathi</t>
  </si>
  <si>
    <t>Chilakaluripeta</t>
  </si>
  <si>
    <t>Gurazala</t>
  </si>
  <si>
    <t>Ipur</t>
  </si>
  <si>
    <t>Kollipara</t>
  </si>
  <si>
    <t>Macherla</t>
  </si>
  <si>
    <t>Nagaram</t>
  </si>
  <si>
    <t>Narasaraopeta</t>
  </si>
  <si>
    <t>Nizampatnam</t>
  </si>
  <si>
    <t>Fac</t>
  </si>
  <si>
    <t>PV Palem</t>
  </si>
  <si>
    <t>Peddakurapadu</t>
  </si>
  <si>
    <t>Ponnuru</t>
  </si>
  <si>
    <t>Repalle</t>
  </si>
  <si>
    <t>Sattenapalli</t>
  </si>
  <si>
    <t>Vemuru</t>
  </si>
  <si>
    <t>Vinukonda</t>
  </si>
  <si>
    <t>Krishna</t>
  </si>
  <si>
    <t>Avanigadda</t>
  </si>
  <si>
    <t>Challapalli</t>
  </si>
  <si>
    <t>Gannavaram</t>
  </si>
  <si>
    <t>Gudiwada</t>
  </si>
  <si>
    <t>Guduru</t>
  </si>
  <si>
    <t>Jaggaiahpeta</t>
  </si>
  <si>
    <t>Kaikaluru</t>
  </si>
  <si>
    <t>Kankipadu</t>
  </si>
  <si>
    <t>Mylavaram</t>
  </si>
  <si>
    <t>Nandigama</t>
  </si>
  <si>
    <t>Nuzividu</t>
  </si>
  <si>
    <t>Tiruvuru</t>
  </si>
  <si>
    <t>Vissannapeta</t>
  </si>
  <si>
    <t>Vuyyuru</t>
  </si>
  <si>
    <t>Kurnool</t>
  </si>
  <si>
    <t>ALLAGADDA</t>
  </si>
  <si>
    <t>ALUR</t>
  </si>
  <si>
    <t>BANAGANAPALLY</t>
  </si>
  <si>
    <t>DHONE</t>
  </si>
  <si>
    <t>KODUMUR</t>
  </si>
  <si>
    <t>KOILKUNTLA</t>
  </si>
  <si>
    <t>MIDTHUR</t>
  </si>
  <si>
    <t>NANDIKOTKUR</t>
  </si>
  <si>
    <t>NANDYAL</t>
  </si>
  <si>
    <t>ORVAKAL</t>
  </si>
  <si>
    <t>OWK</t>
  </si>
  <si>
    <t>PANYAM</t>
  </si>
  <si>
    <t>PATHIKONDA</t>
  </si>
  <si>
    <t>SUNNIPENTA</t>
  </si>
  <si>
    <t>VELDURTHY</t>
  </si>
  <si>
    <t>VELUGODU</t>
  </si>
  <si>
    <t>YALLUR</t>
  </si>
  <si>
    <t>YEMMIGANUR</t>
  </si>
  <si>
    <t>SPSR Nellore</t>
  </si>
  <si>
    <t>Allur</t>
  </si>
  <si>
    <t>Buchi</t>
  </si>
  <si>
    <t>Gudur</t>
  </si>
  <si>
    <t>Indukurpeta</t>
  </si>
  <si>
    <t>Kavali</t>
  </si>
  <si>
    <t>Kota</t>
  </si>
  <si>
    <t>Kovur</t>
  </si>
  <si>
    <t>Naidupeta</t>
  </si>
  <si>
    <t>Podalakur</t>
  </si>
  <si>
    <t>Rapur</t>
  </si>
  <si>
    <t>Sullurpeta</t>
  </si>
  <si>
    <t>Udayagiri</t>
  </si>
  <si>
    <t>Vakadu</t>
  </si>
  <si>
    <t>Venkatachalam</t>
  </si>
  <si>
    <t>Venkatagiri</t>
  </si>
  <si>
    <t>Vinjamur</t>
  </si>
  <si>
    <t>Prakasam</t>
  </si>
  <si>
    <t>Addanki</t>
  </si>
  <si>
    <t>Chimakurthy</t>
  </si>
  <si>
    <t>Chirala</t>
  </si>
  <si>
    <t>Cumbum</t>
  </si>
  <si>
    <t>Darsi</t>
  </si>
  <si>
    <t>Dornala</t>
  </si>
  <si>
    <t>Giddalur</t>
  </si>
  <si>
    <t>Kandukuru</t>
  </si>
  <si>
    <t>Kanigiri</t>
  </si>
  <si>
    <t>Kondepi</t>
  </si>
  <si>
    <t>Markapur</t>
  </si>
  <si>
    <t>Martur</t>
  </si>
  <si>
    <t>Ongole</t>
  </si>
  <si>
    <t>Pamur</t>
  </si>
  <si>
    <t>Parchur</t>
  </si>
  <si>
    <t>Podili</t>
  </si>
  <si>
    <t>Ulavapadu</t>
  </si>
  <si>
    <t>Y.Palem</t>
  </si>
  <si>
    <t>Srikakulam</t>
  </si>
  <si>
    <t>Amadalavalasa</t>
  </si>
  <si>
    <t>Budithi</t>
  </si>
  <si>
    <t>Haripuram</t>
  </si>
  <si>
    <t>Ichapuram</t>
  </si>
  <si>
    <t>Kaviti</t>
  </si>
  <si>
    <t>Kotabommali</t>
  </si>
  <si>
    <t>Kotturu</t>
  </si>
  <si>
    <t>Narasannapeta</t>
  </si>
  <si>
    <t>Palakonda</t>
  </si>
  <si>
    <t>Palasa</t>
  </si>
  <si>
    <t>Pathapatnam</t>
  </si>
  <si>
    <t>Ponduru</t>
  </si>
  <si>
    <t>RIMS Srikakulam</t>
  </si>
  <si>
    <t>Rajam</t>
  </si>
  <si>
    <t>Ranastalam</t>
  </si>
  <si>
    <t>Seethampeta</t>
  </si>
  <si>
    <t>Sompeta</t>
  </si>
  <si>
    <t>Tekkali</t>
  </si>
  <si>
    <t>Visakhapatnam</t>
  </si>
  <si>
    <t>Area Hospital Narsip</t>
  </si>
  <si>
    <t>CHC Chintapalli</t>
  </si>
  <si>
    <t>CHC Aganampudi</t>
  </si>
  <si>
    <t>CHC Aruku</t>
  </si>
  <si>
    <t>CHC Bheemilipatnam</t>
  </si>
  <si>
    <t>CHC Chodavaram</t>
  </si>
  <si>
    <t>CHC Gopalapatnam</t>
  </si>
  <si>
    <t>CHC K Kotapadu</t>
  </si>
  <si>
    <t>CHC Kotauratla</t>
  </si>
  <si>
    <t>CHC Munchingput</t>
  </si>
  <si>
    <t>CHC Paderu</t>
  </si>
  <si>
    <t>CHC V Madugula</t>
  </si>
  <si>
    <t>CHC Yellamanchili</t>
  </si>
  <si>
    <t>District Hospital An</t>
  </si>
  <si>
    <t>Nakkapalli</t>
  </si>
  <si>
    <t>Vizianagaram</t>
  </si>
  <si>
    <t>Badangi</t>
  </si>
  <si>
    <t>Bhadragiri</t>
  </si>
  <si>
    <t>Bhogapuram</t>
  </si>
  <si>
    <t>Bobbili</t>
  </si>
  <si>
    <t>Cheepurupalli</t>
  </si>
  <si>
    <t>Chinamerangi</t>
  </si>
  <si>
    <t>Gajapathinagaram</t>
  </si>
  <si>
    <t>Kurupam</t>
  </si>
  <si>
    <t>Nellimarla</t>
  </si>
  <si>
    <t>Parvathipuram</t>
  </si>
  <si>
    <t>S.Kota</t>
  </si>
  <si>
    <t>Saluru</t>
  </si>
  <si>
    <t>West Godavari</t>
  </si>
  <si>
    <t>Achanta</t>
  </si>
  <si>
    <t>Akividu</t>
  </si>
  <si>
    <t>Bhimadole</t>
  </si>
  <si>
    <t>Bhimavaram</t>
  </si>
  <si>
    <t>Buttayagudem</t>
  </si>
  <si>
    <t>Chintalapudi</t>
  </si>
  <si>
    <t>Denduluru</t>
  </si>
  <si>
    <t>Gopalapuram</t>
  </si>
  <si>
    <t>Jangareddigudem</t>
  </si>
  <si>
    <t>Narasapur</t>
  </si>
  <si>
    <t>Nidadavole</t>
  </si>
  <si>
    <t>Palacole</t>
  </si>
  <si>
    <t>Penugonda</t>
  </si>
  <si>
    <t>Polavaram</t>
  </si>
  <si>
    <t>Tadepalligudem</t>
  </si>
  <si>
    <t>Tanuku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</si>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</sst>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6"/>
      <color indexed="8"/>
      <name val="Calibri"/>
      <family val="2"/>
    </font>
    <font>
      <sz val="16"/>
      <name val="MS Sans Serif"/>
      <family val="2"/>
    </font>
    <font>
      <sz val="16"/>
      <color indexed="8"/>
      <name val="Cambria"/>
      <family val="1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sz val="16"/>
      <name val="Cambria"/>
      <family val="1"/>
    </font>
    <font>
      <sz val="14"/>
      <name val="MS Sans Serif"/>
      <family val="2"/>
    </font>
    <font>
      <sz val="14"/>
      <color indexed="8"/>
      <name val="Cambria"/>
      <family val="1"/>
    </font>
    <font>
      <b/>
      <sz val="14"/>
      <name val="MS Sans Serif"/>
      <family val="2"/>
    </font>
    <font>
      <u/>
      <sz val="14"/>
      <name val="MS Sans Serif"/>
      <family val="2"/>
    </font>
    <font>
      <b/>
      <u/>
      <sz val="14"/>
      <name val="Calibri"/>
      <family val="2"/>
      <scheme val="minor"/>
    </font>
    <font>
      <b/>
      <u/>
      <sz val="14"/>
      <name val="MS Sans Serif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7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0" fillId="0" borderId="0"/>
    <xf numFmtId="0" fontId="15" fillId="0" borderId="16" applyNumberFormat="0" applyFill="0" applyAlignment="0" applyProtection="0"/>
  </cellStyleXfs>
  <cellXfs count="169"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1" fontId="5" fillId="6" borderId="1" xfId="1" applyNumberFormat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3" fontId="5" fillId="6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0" fontId="5" fillId="6" borderId="1" xfId="1" applyFont="1" applyFill="1" applyBorder="1" applyAlignment="1">
      <alignment vertical="center" wrapText="1"/>
    </xf>
    <xf numFmtId="0" fontId="11" fillId="8" borderId="11" xfId="15" applyFont="1" applyFill="1" applyBorder="1" applyAlignment="1" applyProtection="1">
      <alignment vertical="center"/>
    </xf>
    <xf numFmtId="0" fontId="11" fillId="9" borderId="11" xfId="15" applyFont="1" applyFill="1" applyBorder="1" applyAlignment="1" applyProtection="1">
      <alignment vertical="center"/>
    </xf>
    <xf numFmtId="0" fontId="11" fillId="9" borderId="12" xfId="15" applyFont="1" applyFill="1" applyBorder="1" applyAlignment="1" applyProtection="1">
      <alignment vertical="center"/>
    </xf>
    <xf numFmtId="0" fontId="11" fillId="9" borderId="8" xfId="15" applyFont="1" applyFill="1" applyBorder="1" applyAlignment="1" applyProtection="1">
      <alignment horizontal="center" vertical="center"/>
    </xf>
    <xf numFmtId="0" fontId="12" fillId="0" borderId="8" xfId="15" applyFont="1" applyBorder="1"/>
    <xf numFmtId="0" fontId="11" fillId="8" borderId="10" xfId="15" applyFont="1" applyFill="1" applyBorder="1" applyAlignment="1" applyProtection="1">
      <alignment vertical="center"/>
    </xf>
    <xf numFmtId="0" fontId="11" fillId="9" borderId="10" xfId="15" applyFont="1" applyFill="1" applyBorder="1" applyAlignment="1" applyProtection="1">
      <alignment vertical="center"/>
    </xf>
    <xf numFmtId="0" fontId="11" fillId="8" borderId="8" xfId="15" applyFont="1" applyFill="1" applyBorder="1" applyAlignment="1" applyProtection="1">
      <alignment horizontal="center" vertical="center"/>
    </xf>
    <xf numFmtId="1" fontId="11" fillId="8" borderId="8" xfId="15" applyNumberFormat="1" applyFont="1" applyFill="1" applyBorder="1" applyAlignment="1" applyProtection="1">
      <alignment horizontal="center" vertical="center"/>
    </xf>
    <xf numFmtId="2" fontId="11" fillId="8" borderId="8" xfId="15" applyNumberFormat="1" applyFont="1" applyFill="1" applyBorder="1" applyAlignment="1" applyProtection="1">
      <alignment horizontal="center" vertical="center"/>
    </xf>
    <xf numFmtId="2" fontId="11" fillId="9" borderId="8" xfId="15" applyNumberFormat="1" applyFont="1" applyFill="1" applyBorder="1" applyAlignment="1" applyProtection="1">
      <alignment horizontal="center" vertical="center"/>
    </xf>
    <xf numFmtId="0" fontId="11" fillId="8" borderId="0" xfId="15" applyFont="1" applyFill="1" applyBorder="1" applyAlignment="1" applyProtection="1">
      <alignment horizontal="left" vertical="center"/>
    </xf>
    <xf numFmtId="0" fontId="11" fillId="8" borderId="0" xfId="15" applyFont="1" applyFill="1" applyBorder="1" applyAlignment="1" applyProtection="1">
      <alignment horizontal="center" vertical="center"/>
    </xf>
    <xf numFmtId="0" fontId="11" fillId="8" borderId="0" xfId="15" applyFont="1" applyFill="1" applyBorder="1" applyAlignment="1" applyProtection="1">
      <alignment horizontal="center"/>
    </xf>
    <xf numFmtId="1" fontId="11" fillId="8" borderId="0" xfId="15" applyNumberFormat="1" applyFont="1" applyFill="1" applyBorder="1" applyAlignment="1" applyProtection="1">
      <alignment horizontal="center" vertical="center"/>
    </xf>
    <xf numFmtId="2" fontId="11" fillId="8" borderId="0" xfId="15" applyNumberFormat="1" applyFont="1" applyFill="1" applyBorder="1" applyAlignment="1" applyProtection="1">
      <alignment horizontal="center" vertical="center"/>
    </xf>
    <xf numFmtId="0" fontId="11" fillId="10" borderId="0" xfId="15" applyFont="1" applyFill="1" applyBorder="1" applyAlignment="1" applyProtection="1">
      <alignment horizontal="center" vertical="center"/>
    </xf>
    <xf numFmtId="2" fontId="11" fillId="10" borderId="0" xfId="15" applyNumberFormat="1" applyFont="1" applyFill="1" applyBorder="1" applyAlignment="1" applyProtection="1">
      <alignment horizontal="center" vertical="center"/>
    </xf>
    <xf numFmtId="0" fontId="11" fillId="0" borderId="0" xfId="15" applyFont="1" applyFill="1" applyBorder="1" applyAlignment="1" applyProtection="1">
      <alignment horizontal="center" vertical="center"/>
    </xf>
    <xf numFmtId="0" fontId="12" fillId="2" borderId="0" xfId="15" applyFont="1" applyFill="1"/>
    <xf numFmtId="0" fontId="13" fillId="8" borderId="15" xfId="15" applyFont="1" applyFill="1" applyBorder="1" applyAlignment="1" applyProtection="1">
      <alignment horizontal="right" vertical="center" wrapText="1"/>
    </xf>
    <xf numFmtId="0" fontId="13" fillId="8" borderId="15" xfId="15" applyFont="1" applyFill="1" applyBorder="1" applyAlignment="1" applyProtection="1">
      <alignment vertical="center"/>
    </xf>
    <xf numFmtId="0" fontId="13" fillId="8" borderId="15" xfId="15" applyFont="1" applyFill="1" applyBorder="1" applyAlignment="1" applyProtection="1">
      <alignment vertical="center" wrapText="1"/>
    </xf>
    <xf numFmtId="0" fontId="13" fillId="8" borderId="15" xfId="15" applyFont="1" applyFill="1" applyBorder="1" applyAlignment="1" applyProtection="1">
      <alignment horizontal="center" wrapText="1"/>
    </xf>
    <xf numFmtId="0" fontId="13" fillId="8" borderId="15" xfId="15" applyFont="1" applyFill="1" applyBorder="1" applyAlignment="1" applyProtection="1">
      <alignment horizontal="center" vertical="center" wrapText="1"/>
    </xf>
    <xf numFmtId="1" fontId="13" fillId="8" borderId="15" xfId="15" applyNumberFormat="1" applyFont="1" applyFill="1" applyBorder="1" applyAlignment="1" applyProtection="1">
      <alignment horizontal="center" vertical="center" wrapText="1"/>
    </xf>
    <xf numFmtId="2" fontId="13" fillId="8" borderId="15" xfId="15" applyNumberFormat="1" applyFont="1" applyFill="1" applyBorder="1" applyAlignment="1" applyProtection="1">
      <alignment horizontal="center" vertical="center" wrapText="1"/>
    </xf>
    <xf numFmtId="1" fontId="13" fillId="0" borderId="15" xfId="15" applyNumberFormat="1" applyFont="1" applyFill="1" applyBorder="1" applyAlignment="1" applyProtection="1">
      <alignment horizontal="center" vertical="center" wrapText="1"/>
    </xf>
    <xf numFmtId="0" fontId="13" fillId="0" borderId="15" xfId="15" applyFont="1" applyFill="1" applyBorder="1" applyAlignment="1" applyProtection="1">
      <alignment horizontal="center" vertical="center" wrapText="1"/>
    </xf>
    <xf numFmtId="2" fontId="13" fillId="0" borderId="15" xfId="15" applyNumberFormat="1" applyFont="1" applyFill="1" applyBorder="1" applyAlignment="1" applyProtection="1">
      <alignment horizontal="center" vertical="center" wrapText="1"/>
    </xf>
    <xf numFmtId="0" fontId="12" fillId="0" borderId="0" xfId="15" applyFont="1"/>
    <xf numFmtId="0" fontId="14" fillId="0" borderId="0" xfId="15" applyFont="1" applyFill="1" applyBorder="1" applyAlignment="1" applyProtection="1">
      <alignment horizontal="center" vertical="center" wrapText="1"/>
    </xf>
    <xf numFmtId="1" fontId="13" fillId="11" borderId="15" xfId="15" applyNumberFormat="1" applyFont="1" applyFill="1" applyBorder="1" applyAlignment="1" applyProtection="1">
      <alignment horizontal="center" vertical="center" wrapText="1"/>
    </xf>
    <xf numFmtId="0" fontId="11" fillId="8" borderId="16" xfId="16" applyFont="1" applyFill="1" applyAlignment="1" applyProtection="1">
      <alignment horizontal="center" wrapText="1"/>
    </xf>
    <xf numFmtId="0" fontId="11" fillId="8" borderId="16" xfId="16" applyFont="1" applyFill="1" applyAlignment="1" applyProtection="1">
      <alignment horizontal="center" vertical="center" wrapText="1"/>
    </xf>
    <xf numFmtId="1" fontId="11" fillId="8" borderId="16" xfId="16" applyNumberFormat="1" applyFont="1" applyFill="1" applyAlignment="1" applyProtection="1">
      <alignment horizontal="center" vertical="center" wrapText="1"/>
    </xf>
    <xf numFmtId="2" fontId="11" fillId="8" borderId="16" xfId="16" applyNumberFormat="1" applyFont="1" applyFill="1" applyAlignment="1" applyProtection="1">
      <alignment horizontal="center" vertical="center" wrapText="1"/>
    </xf>
    <xf numFmtId="1" fontId="11" fillId="0" borderId="16" xfId="16" applyNumberFormat="1" applyFont="1" applyFill="1" applyAlignment="1" applyProtection="1">
      <alignment horizontal="center" vertical="center" wrapText="1"/>
    </xf>
    <xf numFmtId="0" fontId="11" fillId="0" borderId="16" xfId="16" applyFont="1" applyFill="1" applyAlignment="1" applyProtection="1">
      <alignment horizontal="center" vertical="center" wrapText="1"/>
    </xf>
    <xf numFmtId="2" fontId="11" fillId="0" borderId="16" xfId="16" applyNumberFormat="1" applyFont="1" applyFill="1" applyAlignment="1" applyProtection="1">
      <alignment horizontal="center" vertical="center" wrapText="1"/>
    </xf>
    <xf numFmtId="1" fontId="13" fillId="0" borderId="0" xfId="15" applyNumberFormat="1" applyFont="1" applyFill="1" applyBorder="1" applyAlignment="1" applyProtection="1">
      <alignment horizontal="center" vertical="center" wrapText="1"/>
    </xf>
    <xf numFmtId="0" fontId="13" fillId="0" borderId="0" xfId="15" applyFont="1" applyFill="1" applyBorder="1" applyAlignment="1" applyProtection="1">
      <alignment horizontal="center" vertical="center" wrapText="1"/>
    </xf>
    <xf numFmtId="2" fontId="13" fillId="0" borderId="0" xfId="15" applyNumberFormat="1" applyFont="1" applyFill="1" applyBorder="1" applyAlignment="1" applyProtection="1">
      <alignment horizontal="center" vertical="center" wrapText="1"/>
    </xf>
    <xf numFmtId="0" fontId="13" fillId="8" borderId="0" xfId="15" applyFont="1" applyFill="1" applyBorder="1" applyAlignment="1" applyProtection="1">
      <alignment horizontal="center" wrapText="1"/>
    </xf>
    <xf numFmtId="0" fontId="13" fillId="0" borderId="0" xfId="15" applyFont="1" applyFill="1" applyBorder="1" applyAlignment="1" applyProtection="1">
      <alignment horizontal="right" vertical="center" wrapText="1"/>
    </xf>
    <xf numFmtId="0" fontId="13" fillId="0" borderId="0" xfId="15" applyFont="1" applyFill="1" applyBorder="1" applyAlignment="1" applyProtection="1">
      <alignment vertical="center"/>
    </xf>
    <xf numFmtId="0" fontId="13" fillId="0" borderId="15" xfId="15" applyFont="1" applyFill="1" applyBorder="1" applyAlignment="1" applyProtection="1">
      <alignment horizontal="right" vertical="center" wrapText="1"/>
    </xf>
    <xf numFmtId="0" fontId="13" fillId="0" borderId="0" xfId="15" applyFont="1" applyFill="1" applyBorder="1" applyAlignment="1" applyProtection="1">
      <alignment horizontal="center" wrapText="1"/>
    </xf>
    <xf numFmtId="1" fontId="16" fillId="0" borderId="0" xfId="15" applyNumberFormat="1" applyFont="1" applyAlignment="1">
      <alignment horizontal="center"/>
    </xf>
    <xf numFmtId="0" fontId="12" fillId="0" borderId="0" xfId="15" applyFont="1" applyFill="1" applyAlignment="1">
      <alignment horizontal="center"/>
    </xf>
    <xf numFmtId="0" fontId="13" fillId="8" borderId="0" xfId="15" applyFont="1" applyFill="1" applyBorder="1" applyAlignment="1" applyProtection="1">
      <alignment horizontal="right" vertical="center" wrapText="1"/>
    </xf>
    <xf numFmtId="0" fontId="13" fillId="8" borderId="0" xfId="15" applyFont="1" applyFill="1" applyBorder="1" applyAlignment="1" applyProtection="1">
      <alignment vertical="center"/>
    </xf>
    <xf numFmtId="0" fontId="12" fillId="8" borderId="0" xfId="15" applyFont="1" applyFill="1"/>
    <xf numFmtId="0" fontId="12" fillId="8" borderId="0" xfId="15" applyFont="1" applyFill="1" applyAlignment="1">
      <alignment horizontal="center"/>
    </xf>
    <xf numFmtId="0" fontId="12" fillId="0" borderId="0" xfId="15" applyFont="1" applyAlignment="1"/>
    <xf numFmtId="0" fontId="12" fillId="0" borderId="0" xfId="15" applyFont="1" applyAlignment="1">
      <alignment horizontal="center"/>
    </xf>
    <xf numFmtId="1" fontId="12" fillId="0" borderId="0" xfId="15" applyNumberFormat="1" applyFont="1"/>
    <xf numFmtId="2" fontId="12" fillId="0" borderId="0" xfId="15" applyNumberFormat="1" applyFont="1"/>
    <xf numFmtId="0" fontId="17" fillId="0" borderId="17" xfId="15" quotePrefix="1" applyFont="1" applyBorder="1"/>
    <xf numFmtId="0" fontId="17" fillId="0" borderId="18" xfId="15" applyFont="1" applyBorder="1" applyAlignment="1"/>
    <xf numFmtId="0" fontId="17" fillId="0" borderId="18" xfId="15" applyFont="1" applyBorder="1"/>
    <xf numFmtId="0" fontId="17" fillId="0" borderId="18" xfId="15" applyFont="1" applyBorder="1" applyAlignment="1">
      <alignment horizontal="center"/>
    </xf>
    <xf numFmtId="0" fontId="17" fillId="0" borderId="19" xfId="15" applyFont="1" applyBorder="1"/>
    <xf numFmtId="1" fontId="17" fillId="0" borderId="0" xfId="15" applyNumberFormat="1" applyFont="1"/>
    <xf numFmtId="0" fontId="17" fillId="0" borderId="0" xfId="15" applyFont="1"/>
    <xf numFmtId="2" fontId="17" fillId="0" borderId="0" xfId="15" applyNumberFormat="1" applyFont="1"/>
    <xf numFmtId="0" fontId="17" fillId="0" borderId="0" xfId="15" applyFont="1" applyAlignment="1">
      <alignment horizontal="center"/>
    </xf>
    <xf numFmtId="1" fontId="18" fillId="0" borderId="15" xfId="15" applyNumberFormat="1" applyFont="1" applyFill="1" applyBorder="1" applyAlignment="1" applyProtection="1">
      <alignment horizontal="center" vertical="center" wrapText="1"/>
    </xf>
    <xf numFmtId="0" fontId="17" fillId="0" borderId="20" xfId="15" applyFont="1" applyBorder="1"/>
    <xf numFmtId="0" fontId="17" fillId="0" borderId="0" xfId="15" applyFont="1" applyBorder="1" applyAlignment="1"/>
    <xf numFmtId="0" fontId="19" fillId="0" borderId="0" xfId="15" applyFont="1" applyBorder="1" applyAlignment="1">
      <alignment horizontal="right"/>
    </xf>
    <xf numFmtId="0" fontId="19" fillId="0" borderId="0" xfId="15" applyFont="1" applyBorder="1" applyAlignment="1">
      <alignment horizontal="center"/>
    </xf>
    <xf numFmtId="0" fontId="19" fillId="0" borderId="21" xfId="15" applyFont="1" applyBorder="1" applyAlignment="1">
      <alignment horizontal="center"/>
    </xf>
    <xf numFmtId="0" fontId="17" fillId="0" borderId="0" xfId="15" applyFont="1" applyBorder="1"/>
    <xf numFmtId="0" fontId="17" fillId="0" borderId="0" xfId="15" applyFont="1" applyBorder="1" applyAlignment="1">
      <alignment horizontal="center"/>
    </xf>
    <xf numFmtId="0" fontId="17" fillId="0" borderId="21" xfId="15" applyFont="1" applyBorder="1"/>
    <xf numFmtId="0" fontId="17" fillId="0" borderId="21" xfId="15" applyFont="1" applyBorder="1" applyAlignment="1">
      <alignment horizontal="center"/>
    </xf>
    <xf numFmtId="0" fontId="17" fillId="0" borderId="22" xfId="15" applyFont="1" applyBorder="1"/>
    <xf numFmtId="0" fontId="17" fillId="0" borderId="23" xfId="15" applyFont="1" applyBorder="1" applyAlignment="1"/>
    <xf numFmtId="0" fontId="17" fillId="0" borderId="23" xfId="15" applyFont="1" applyBorder="1"/>
    <xf numFmtId="0" fontId="17" fillId="0" borderId="23" xfId="15" applyFont="1" applyBorder="1" applyAlignment="1">
      <alignment horizontal="center"/>
    </xf>
    <xf numFmtId="0" fontId="17" fillId="0" borderId="24" xfId="15" applyFont="1" applyBorder="1"/>
    <xf numFmtId="0" fontId="17" fillId="0" borderId="0" xfId="15" applyFont="1" applyAlignment="1"/>
    <xf numFmtId="0" fontId="20" fillId="0" borderId="25" xfId="15" applyFont="1" applyBorder="1" applyAlignment="1">
      <alignment horizontal="center" vertical="center"/>
    </xf>
    <xf numFmtId="0" fontId="20" fillId="0" borderId="26" xfId="15" applyFont="1" applyBorder="1" applyAlignment="1">
      <alignment horizontal="center" vertical="center"/>
    </xf>
    <xf numFmtId="1" fontId="20" fillId="0" borderId="27" xfId="15" applyNumberFormat="1" applyFont="1" applyBorder="1" applyAlignment="1">
      <alignment horizontal="center" vertical="center"/>
    </xf>
    <xf numFmtId="0" fontId="20" fillId="0" borderId="25" xfId="15" applyFont="1" applyBorder="1"/>
    <xf numFmtId="0" fontId="17" fillId="0" borderId="27" xfId="15" applyFont="1" applyBorder="1"/>
    <xf numFmtId="0" fontId="21" fillId="0" borderId="0" xfId="15" applyFont="1"/>
    <xf numFmtId="0" fontId="21" fillId="0" borderId="0" xfId="15" applyFont="1" applyAlignment="1"/>
    <xf numFmtId="0" fontId="17" fillId="0" borderId="28" xfId="15" applyFont="1" applyBorder="1" applyAlignment="1">
      <alignment horizontal="center" vertical="center"/>
    </xf>
    <xf numFmtId="0" fontId="17" fillId="0" borderId="0" xfId="15" applyFont="1" applyBorder="1" applyAlignment="1">
      <alignment horizontal="center" vertical="center"/>
    </xf>
    <xf numFmtId="1" fontId="17" fillId="0" borderId="29" xfId="15" applyNumberFormat="1" applyFont="1" applyBorder="1" applyAlignment="1">
      <alignment horizontal="center" vertical="center"/>
    </xf>
    <xf numFmtId="1" fontId="17" fillId="0" borderId="30" xfId="15" applyNumberFormat="1" applyFont="1" applyBorder="1"/>
    <xf numFmtId="0" fontId="17" fillId="0" borderId="31" xfId="15" applyFont="1" applyBorder="1"/>
    <xf numFmtId="0" fontId="22" fillId="0" borderId="0" xfId="15" applyFont="1" applyAlignment="1">
      <alignment horizontal="center"/>
    </xf>
    <xf numFmtId="0" fontId="17" fillId="0" borderId="0" xfId="15" applyFont="1" applyAlignment="1">
      <alignment horizontal="left"/>
    </xf>
    <xf numFmtId="0" fontId="17" fillId="0" borderId="32" xfId="15" applyFont="1" applyBorder="1" applyAlignment="1">
      <alignment horizontal="center" vertical="center"/>
    </xf>
    <xf numFmtId="1" fontId="17" fillId="0" borderId="31" xfId="15" applyNumberFormat="1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inden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9" fillId="0" borderId="1" xfId="0" applyFont="1" applyFill="1" applyBorder="1" applyAlignment="1">
      <alignment horizontal="left"/>
    </xf>
    <xf numFmtId="0" fontId="2" fillId="2" borderId="0" xfId="1" applyFont="1" applyFill="1" applyBorder="1" applyAlignment="1">
      <alignment horizontal="left" vertical="center" wrapText="1"/>
    </xf>
    <xf numFmtId="0" fontId="5" fillId="0" borderId="6" xfId="1" applyFont="1" applyBorder="1" applyAlignment="1">
      <alignment vertical="center" wrapText="1"/>
    </xf>
    <xf numFmtId="1" fontId="5" fillId="2" borderId="1" xfId="1" applyNumberFormat="1" applyFont="1" applyFill="1" applyBorder="1" applyAlignment="1">
      <alignment horizontal="center" vertical="center" textRotation="90" wrapText="1"/>
    </xf>
    <xf numFmtId="0" fontId="6" fillId="0" borderId="1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1" fontId="5" fillId="4" borderId="1" xfId="1" applyNumberFormat="1" applyFont="1" applyFill="1" applyBorder="1" applyAlignment="1">
      <alignment horizontal="center" vertical="center" wrapText="1"/>
    </xf>
    <xf numFmtId="0" fontId="25" fillId="2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8" borderId="8" xfId="15" applyFont="1" applyFill="1" applyBorder="1" applyAlignment="1" applyProtection="1">
      <alignment horizontal="center" vertical="center" wrapText="1"/>
    </xf>
    <xf numFmtId="0" fontId="11" fillId="8" borderId="8" xfId="15" applyFont="1" applyFill="1" applyBorder="1" applyAlignment="1" applyProtection="1">
      <alignment horizontal="center" vertical="center"/>
    </xf>
    <xf numFmtId="0" fontId="11" fillId="8" borderId="9" xfId="15" applyFont="1" applyFill="1" applyBorder="1" applyAlignment="1" applyProtection="1">
      <alignment horizontal="center"/>
    </xf>
    <xf numFmtId="0" fontId="11" fillId="8" borderId="13" xfId="15" applyFont="1" applyFill="1" applyBorder="1" applyAlignment="1" applyProtection="1">
      <alignment horizontal="center"/>
    </xf>
    <xf numFmtId="0" fontId="11" fillId="8" borderId="14" xfId="15" applyFont="1" applyFill="1" applyBorder="1" applyAlignment="1" applyProtection="1">
      <alignment horizontal="center"/>
    </xf>
    <xf numFmtId="0" fontId="11" fillId="8" borderId="10" xfId="15" applyFont="1" applyFill="1" applyBorder="1" applyAlignment="1" applyProtection="1">
      <alignment horizontal="center" vertical="center"/>
    </xf>
    <xf numFmtId="0" fontId="11" fillId="8" borderId="11" xfId="15" applyFont="1" applyFill="1" applyBorder="1" applyAlignment="1" applyProtection="1">
      <alignment horizontal="center" vertical="center"/>
    </xf>
    <xf numFmtId="1" fontId="2" fillId="2" borderId="1" xfId="1" applyNumberFormat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1" fontId="5" fillId="5" borderId="1" xfId="1" applyNumberFormat="1" applyFont="1" applyFill="1" applyBorder="1" applyAlignment="1">
      <alignment horizontal="center" vertical="center" textRotation="90" wrapText="1"/>
    </xf>
    <xf numFmtId="1" fontId="5" fillId="2" borderId="1" xfId="1" applyNumberFormat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>
      <alignment horizontal="center" vertical="center" textRotation="90" wrapText="1"/>
    </xf>
    <xf numFmtId="1" fontId="5" fillId="2" borderId="1" xfId="1" applyNumberFormat="1" applyFont="1" applyFill="1" applyBorder="1" applyAlignment="1">
      <alignment horizontal="center" vertical="center" textRotation="90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</cellXfs>
  <cellStyles count="17">
    <cellStyle name="Comma 2" xfId="3"/>
    <cellStyle name="Excel Built-in Normal" xfId="12"/>
    <cellStyle name="Normal" xfId="0" builtinId="0"/>
    <cellStyle name="Normal 10" xfId="4"/>
    <cellStyle name="Normal 2" xfId="1"/>
    <cellStyle name="Normal 2 2" xfId="5"/>
    <cellStyle name="Normal 3" xfId="2"/>
    <cellStyle name="Normal 3 2" xfId="13"/>
    <cellStyle name="Normal 3 3" xfId="15"/>
    <cellStyle name="Normal 3_MIS Report CHCs 1st Qtr.June-13 15-08-13 Final" xfId="14"/>
    <cellStyle name="Normal 4" xfId="6"/>
    <cellStyle name="Normal 5" xfId="7"/>
    <cellStyle name="Normal 6" xfId="8"/>
    <cellStyle name="Normal 7" xfId="9"/>
    <cellStyle name="Normal 8" xfId="10"/>
    <cellStyle name="Normal 9" xfId="11"/>
    <cellStyle name="Total 2" xfId="16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277092</xdr:colOff>
      <xdr:row>159</xdr:row>
      <xdr:rowOff>0</xdr:rowOff>
    </xdr:from>
    <xdr:to>
      <xdr:col>0</xdr:col>
      <xdr:colOff>363683</xdr:colOff>
      <xdr:row>160</xdr:row>
      <xdr:rowOff>51954</xdr:rowOff>
    </xdr:to>
    <xdr:cxnSp macro="">
      <xdr:nvCxnSpPr>
        <xdr:cNvPr id="2" name="Straight Arrow Connector 1"/>
        <xdr:cNvCxnSpPr/>
      </xdr:nvCxnSpPr>
      <xdr:spPr>
        <a:xfrm rot="5400000">
          <a:off x="165823" y="42764219"/>
          <a:ext cx="309129" cy="8659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363682</xdr:colOff>
      <xdr:row>166</xdr:row>
      <xdr:rowOff>155867</xdr:rowOff>
    </xdr:from>
    <xdr:to>
      <xdr:col>0</xdr:col>
      <xdr:colOff>467592</xdr:colOff>
      <xdr:row>168</xdr:row>
      <xdr:rowOff>17318</xdr:rowOff>
    </xdr:to>
    <xdr:cxnSp macro="">
      <xdr:nvCxnSpPr>
        <xdr:cNvPr id="3" name="Straight Arrow Connector 2"/>
        <xdr:cNvCxnSpPr/>
      </xdr:nvCxnSpPr>
      <xdr:spPr>
        <a:xfrm rot="16200000" flipV="1">
          <a:off x="237261" y="44706888"/>
          <a:ext cx="356751" cy="10391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502229</xdr:colOff>
      <xdr:row>158</xdr:row>
      <xdr:rowOff>190501</xdr:rowOff>
    </xdr:from>
    <xdr:to>
      <xdr:col>2</xdr:col>
      <xdr:colOff>398318</xdr:colOff>
      <xdr:row>161</xdr:row>
      <xdr:rowOff>34638</xdr:rowOff>
    </xdr:to>
    <xdr:cxnSp macro="">
      <xdr:nvCxnSpPr>
        <xdr:cNvPr id="4" name="Elbow Connector 3"/>
        <xdr:cNvCxnSpPr/>
      </xdr:nvCxnSpPr>
      <xdr:spPr>
        <a:xfrm rot="5400000">
          <a:off x="985405" y="42665075"/>
          <a:ext cx="606137" cy="467589"/>
        </a:xfrm>
        <a:prstGeom prst="bentConnector3">
          <a:avLst>
            <a:gd name="adj1" fmla="val 50000"/>
          </a:avLst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423059</xdr:colOff>
      <xdr:row>166</xdr:row>
      <xdr:rowOff>7424</xdr:rowOff>
    </xdr:from>
    <xdr:to>
      <xdr:col>2</xdr:col>
      <xdr:colOff>440378</xdr:colOff>
      <xdr:row>168</xdr:row>
      <xdr:rowOff>7424</xdr:rowOff>
    </xdr:to>
    <xdr:cxnSp macro="">
      <xdr:nvCxnSpPr>
        <xdr:cNvPr id="5" name="Straight Arrow Connector 4"/>
        <xdr:cNvCxnSpPr/>
      </xdr:nvCxnSpPr>
      <xdr:spPr>
        <a:xfrm rot="10800000">
          <a:off x="975509" y="44432024"/>
          <a:ext cx="588819" cy="49530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C%20Service%20deliver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2"/>
      <sheetName val="A3"/>
      <sheetName val="A4"/>
      <sheetName val="HAI_REPORT"/>
      <sheetName val="DATA1415"/>
      <sheetName val="TRG 1415"/>
      <sheetName val="DEF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601</v>
          </cell>
          <cell r="E2">
            <v>4</v>
          </cell>
          <cell r="F2">
            <v>2014</v>
          </cell>
          <cell r="G2">
            <v>14722</v>
          </cell>
          <cell r="H2">
            <v>17382</v>
          </cell>
          <cell r="I2">
            <v>1977</v>
          </cell>
          <cell r="L2">
            <v>8107</v>
          </cell>
          <cell r="M2">
            <v>109</v>
          </cell>
          <cell r="N2">
            <v>141</v>
          </cell>
          <cell r="Q2">
            <v>1639</v>
          </cell>
          <cell r="R2">
            <v>1080</v>
          </cell>
          <cell r="S2">
            <v>116</v>
          </cell>
          <cell r="U2">
            <v>301</v>
          </cell>
          <cell r="V2">
            <v>16530</v>
          </cell>
          <cell r="X2">
            <v>651</v>
          </cell>
          <cell r="Y2">
            <v>1129</v>
          </cell>
          <cell r="Z2">
            <v>335</v>
          </cell>
        </row>
        <row r="3">
          <cell r="C3">
            <v>602</v>
          </cell>
          <cell r="E3">
            <v>4</v>
          </cell>
          <cell r="F3">
            <v>2014</v>
          </cell>
          <cell r="G3">
            <v>2693</v>
          </cell>
          <cell r="H3">
            <v>8700</v>
          </cell>
          <cell r="I3">
            <v>370</v>
          </cell>
          <cell r="L3">
            <v>1110</v>
          </cell>
          <cell r="M3">
            <v>25</v>
          </cell>
          <cell r="N3">
            <v>0</v>
          </cell>
          <cell r="Q3">
            <v>351</v>
          </cell>
          <cell r="R3">
            <v>358</v>
          </cell>
          <cell r="S3">
            <v>1</v>
          </cell>
          <cell r="U3">
            <v>14</v>
          </cell>
          <cell r="V3">
            <v>2914</v>
          </cell>
          <cell r="X3">
            <v>112</v>
          </cell>
          <cell r="Y3">
            <v>181</v>
          </cell>
          <cell r="Z3">
            <v>33</v>
          </cell>
        </row>
        <row r="4">
          <cell r="C4">
            <v>603</v>
          </cell>
          <cell r="E4">
            <v>4</v>
          </cell>
          <cell r="F4">
            <v>2014</v>
          </cell>
          <cell r="G4">
            <v>4015</v>
          </cell>
          <cell r="H4">
            <v>3706</v>
          </cell>
          <cell r="I4">
            <v>450</v>
          </cell>
          <cell r="L4">
            <v>1189</v>
          </cell>
          <cell r="M4">
            <v>64</v>
          </cell>
          <cell r="N4">
            <v>7</v>
          </cell>
          <cell r="Q4">
            <v>666</v>
          </cell>
          <cell r="R4">
            <v>142</v>
          </cell>
          <cell r="S4">
            <v>9</v>
          </cell>
          <cell r="U4">
            <v>25</v>
          </cell>
          <cell r="V4">
            <v>2098</v>
          </cell>
          <cell r="X4">
            <v>0</v>
          </cell>
          <cell r="Y4">
            <v>177</v>
          </cell>
          <cell r="Z4">
            <v>66</v>
          </cell>
        </row>
        <row r="5">
          <cell r="C5">
            <v>604</v>
          </cell>
          <cell r="E5">
            <v>4</v>
          </cell>
          <cell r="F5">
            <v>2014</v>
          </cell>
          <cell r="G5">
            <v>3890</v>
          </cell>
          <cell r="H5">
            <v>9817</v>
          </cell>
          <cell r="I5">
            <v>744</v>
          </cell>
          <cell r="L5">
            <v>2680</v>
          </cell>
          <cell r="M5">
            <v>95</v>
          </cell>
          <cell r="N5">
            <v>87</v>
          </cell>
          <cell r="Q5">
            <v>861</v>
          </cell>
          <cell r="R5">
            <v>412</v>
          </cell>
          <cell r="S5">
            <v>30</v>
          </cell>
          <cell r="U5">
            <v>187</v>
          </cell>
          <cell r="V5">
            <v>6271</v>
          </cell>
          <cell r="X5">
            <v>403</v>
          </cell>
          <cell r="Y5">
            <v>154</v>
          </cell>
          <cell r="Z5">
            <v>23</v>
          </cell>
        </row>
        <row r="6">
          <cell r="C6">
            <v>605</v>
          </cell>
          <cell r="E6">
            <v>4</v>
          </cell>
          <cell r="F6">
            <v>2014</v>
          </cell>
          <cell r="G6">
            <v>2682</v>
          </cell>
          <cell r="H6">
            <v>7213</v>
          </cell>
          <cell r="I6">
            <v>297</v>
          </cell>
          <cell r="L6">
            <v>1017</v>
          </cell>
          <cell r="M6">
            <v>8</v>
          </cell>
          <cell r="N6">
            <v>0</v>
          </cell>
          <cell r="Q6">
            <v>222</v>
          </cell>
          <cell r="R6">
            <v>106</v>
          </cell>
          <cell r="S6">
            <v>0</v>
          </cell>
          <cell r="U6">
            <v>6</v>
          </cell>
          <cell r="V6">
            <v>1198</v>
          </cell>
          <cell r="X6">
            <v>0</v>
          </cell>
          <cell r="Y6">
            <v>132</v>
          </cell>
          <cell r="Z6">
            <v>0</v>
          </cell>
        </row>
        <row r="7">
          <cell r="C7">
            <v>606</v>
          </cell>
          <cell r="E7">
            <v>4</v>
          </cell>
          <cell r="F7">
            <v>2014</v>
          </cell>
          <cell r="G7">
            <v>4430</v>
          </cell>
          <cell r="H7">
            <v>9396</v>
          </cell>
          <cell r="I7">
            <v>537</v>
          </cell>
          <cell r="L7">
            <v>2506</v>
          </cell>
          <cell r="M7">
            <v>94</v>
          </cell>
          <cell r="N7">
            <v>6</v>
          </cell>
          <cell r="Q7">
            <v>464</v>
          </cell>
          <cell r="R7">
            <v>334</v>
          </cell>
          <cell r="S7">
            <v>115</v>
          </cell>
          <cell r="U7">
            <v>136</v>
          </cell>
          <cell r="V7">
            <v>6649</v>
          </cell>
          <cell r="X7">
            <v>190</v>
          </cell>
          <cell r="Y7">
            <v>222</v>
          </cell>
          <cell r="Z7">
            <v>65</v>
          </cell>
        </row>
        <row r="8">
          <cell r="C8">
            <v>607</v>
          </cell>
          <cell r="E8">
            <v>4</v>
          </cell>
          <cell r="F8">
            <v>2014</v>
          </cell>
          <cell r="G8">
            <v>3575</v>
          </cell>
          <cell r="H8">
            <v>4389</v>
          </cell>
          <cell r="I8">
            <v>263</v>
          </cell>
          <cell r="L8">
            <v>778</v>
          </cell>
          <cell r="M8">
            <v>18</v>
          </cell>
          <cell r="N8">
            <v>0</v>
          </cell>
          <cell r="Q8">
            <v>203</v>
          </cell>
          <cell r="R8">
            <v>114</v>
          </cell>
          <cell r="S8">
            <v>11</v>
          </cell>
          <cell r="U8">
            <v>38</v>
          </cell>
          <cell r="V8">
            <v>1345</v>
          </cell>
          <cell r="X8">
            <v>0</v>
          </cell>
          <cell r="Y8">
            <v>88</v>
          </cell>
          <cell r="Z8">
            <v>16</v>
          </cell>
        </row>
        <row r="9">
          <cell r="C9">
            <v>608</v>
          </cell>
          <cell r="E9">
            <v>4</v>
          </cell>
          <cell r="F9">
            <v>2014</v>
          </cell>
          <cell r="G9">
            <v>3486</v>
          </cell>
          <cell r="H9">
            <v>4841</v>
          </cell>
          <cell r="I9">
            <v>322</v>
          </cell>
          <cell r="L9">
            <v>1291</v>
          </cell>
          <cell r="M9">
            <v>5</v>
          </cell>
          <cell r="N9">
            <v>8</v>
          </cell>
          <cell r="Q9">
            <v>244</v>
          </cell>
          <cell r="R9">
            <v>196</v>
          </cell>
          <cell r="S9">
            <v>2</v>
          </cell>
          <cell r="U9">
            <v>34</v>
          </cell>
          <cell r="V9">
            <v>2486</v>
          </cell>
          <cell r="X9">
            <v>0</v>
          </cell>
          <cell r="Y9">
            <v>125</v>
          </cell>
          <cell r="Z9">
            <v>12</v>
          </cell>
        </row>
        <row r="10">
          <cell r="C10">
            <v>102</v>
          </cell>
          <cell r="E10">
            <v>4</v>
          </cell>
          <cell r="F10">
            <v>2014</v>
          </cell>
          <cell r="G10">
            <v>4270</v>
          </cell>
          <cell r="H10">
            <v>4655</v>
          </cell>
          <cell r="I10">
            <v>648</v>
          </cell>
          <cell r="L10">
            <v>1380</v>
          </cell>
          <cell r="M10">
            <v>54</v>
          </cell>
          <cell r="N10">
            <v>43</v>
          </cell>
          <cell r="Q10">
            <v>780</v>
          </cell>
          <cell r="R10">
            <v>279</v>
          </cell>
          <cell r="S10">
            <v>12</v>
          </cell>
          <cell r="U10">
            <v>89</v>
          </cell>
          <cell r="V10">
            <v>2260</v>
          </cell>
          <cell r="X10">
            <v>110</v>
          </cell>
          <cell r="Y10">
            <v>317</v>
          </cell>
          <cell r="Z10">
            <v>64</v>
          </cell>
        </row>
        <row r="11">
          <cell r="C11">
            <v>103</v>
          </cell>
          <cell r="E11">
            <v>4</v>
          </cell>
          <cell r="F11">
            <v>2014</v>
          </cell>
          <cell r="G11">
            <v>1780</v>
          </cell>
          <cell r="H11">
            <v>2063</v>
          </cell>
          <cell r="I11">
            <v>363</v>
          </cell>
          <cell r="L11">
            <v>918</v>
          </cell>
          <cell r="M11">
            <v>7</v>
          </cell>
          <cell r="N11">
            <v>0</v>
          </cell>
          <cell r="Q11">
            <v>274</v>
          </cell>
          <cell r="R11">
            <v>189</v>
          </cell>
          <cell r="S11">
            <v>3</v>
          </cell>
          <cell r="U11">
            <v>31</v>
          </cell>
          <cell r="V11">
            <v>2636</v>
          </cell>
          <cell r="X11">
            <v>0</v>
          </cell>
          <cell r="Y11">
            <v>96</v>
          </cell>
          <cell r="Z11">
            <v>0</v>
          </cell>
        </row>
        <row r="12">
          <cell r="C12">
            <v>104</v>
          </cell>
          <cell r="E12">
            <v>4</v>
          </cell>
          <cell r="F12">
            <v>2014</v>
          </cell>
          <cell r="G12">
            <v>2030</v>
          </cell>
          <cell r="H12">
            <v>3678</v>
          </cell>
          <cell r="I12">
            <v>189</v>
          </cell>
          <cell r="L12">
            <v>3561</v>
          </cell>
          <cell r="M12">
            <v>106</v>
          </cell>
          <cell r="N12">
            <v>69</v>
          </cell>
          <cell r="Q12">
            <v>579</v>
          </cell>
          <cell r="R12">
            <v>565</v>
          </cell>
          <cell r="S12">
            <v>148</v>
          </cell>
          <cell r="U12">
            <v>307</v>
          </cell>
          <cell r="V12">
            <v>827</v>
          </cell>
          <cell r="X12">
            <v>0</v>
          </cell>
          <cell r="Y12">
            <v>59</v>
          </cell>
          <cell r="Z12">
            <v>0</v>
          </cell>
        </row>
        <row r="13">
          <cell r="C13">
            <v>105</v>
          </cell>
          <cell r="E13">
            <v>4</v>
          </cell>
          <cell r="F13">
            <v>2014</v>
          </cell>
          <cell r="G13">
            <v>7403</v>
          </cell>
          <cell r="H13">
            <v>8120</v>
          </cell>
          <cell r="I13">
            <v>377</v>
          </cell>
          <cell r="L13">
            <v>1983</v>
          </cell>
          <cell r="M13">
            <v>22</v>
          </cell>
          <cell r="N13">
            <v>49</v>
          </cell>
          <cell r="Q13">
            <v>778</v>
          </cell>
          <cell r="R13">
            <v>160</v>
          </cell>
          <cell r="S13">
            <v>45</v>
          </cell>
          <cell r="U13">
            <v>90</v>
          </cell>
          <cell r="V13">
            <v>4844</v>
          </cell>
          <cell r="X13">
            <v>266</v>
          </cell>
          <cell r="Y13">
            <v>376</v>
          </cell>
          <cell r="Z13">
            <v>25</v>
          </cell>
        </row>
        <row r="14">
          <cell r="C14">
            <v>106</v>
          </cell>
          <cell r="E14">
            <v>4</v>
          </cell>
          <cell r="F14">
            <v>2014</v>
          </cell>
          <cell r="G14">
            <v>2828</v>
          </cell>
          <cell r="H14">
            <v>2336</v>
          </cell>
          <cell r="I14">
            <v>313</v>
          </cell>
          <cell r="L14">
            <v>1572</v>
          </cell>
          <cell r="M14">
            <v>10</v>
          </cell>
          <cell r="N14">
            <v>7</v>
          </cell>
          <cell r="Q14">
            <v>279</v>
          </cell>
          <cell r="R14">
            <v>57</v>
          </cell>
          <cell r="S14">
            <v>23</v>
          </cell>
          <cell r="U14">
            <v>74</v>
          </cell>
          <cell r="V14">
            <v>1767</v>
          </cell>
          <cell r="X14">
            <v>127</v>
          </cell>
          <cell r="Y14">
            <v>102</v>
          </cell>
          <cell r="Z14">
            <v>0</v>
          </cell>
        </row>
        <row r="15">
          <cell r="C15">
            <v>107</v>
          </cell>
          <cell r="E15">
            <v>4</v>
          </cell>
          <cell r="F15">
            <v>2014</v>
          </cell>
          <cell r="G15">
            <v>2577</v>
          </cell>
          <cell r="H15">
            <v>3666</v>
          </cell>
          <cell r="I15">
            <v>156</v>
          </cell>
          <cell r="L15">
            <v>433</v>
          </cell>
          <cell r="M15">
            <v>0</v>
          </cell>
          <cell r="N15">
            <v>0</v>
          </cell>
          <cell r="Q15">
            <v>157</v>
          </cell>
          <cell r="R15">
            <v>58</v>
          </cell>
          <cell r="S15">
            <v>0</v>
          </cell>
          <cell r="U15">
            <v>18</v>
          </cell>
          <cell r="V15">
            <v>2033</v>
          </cell>
          <cell r="X15">
            <v>0</v>
          </cell>
          <cell r="Y15">
            <v>234</v>
          </cell>
          <cell r="Z15">
            <v>0</v>
          </cell>
        </row>
        <row r="16">
          <cell r="C16">
            <v>108</v>
          </cell>
          <cell r="E16">
            <v>4</v>
          </cell>
          <cell r="F16">
            <v>2014</v>
          </cell>
          <cell r="G16">
            <v>1318</v>
          </cell>
          <cell r="H16">
            <v>522</v>
          </cell>
          <cell r="I16">
            <v>147</v>
          </cell>
          <cell r="L16">
            <v>422</v>
          </cell>
          <cell r="M16">
            <v>0</v>
          </cell>
          <cell r="N16">
            <v>1</v>
          </cell>
          <cell r="Q16">
            <v>46</v>
          </cell>
          <cell r="R16">
            <v>17</v>
          </cell>
          <cell r="S16">
            <v>0</v>
          </cell>
          <cell r="U16">
            <v>8</v>
          </cell>
          <cell r="V16">
            <v>1054</v>
          </cell>
          <cell r="X16">
            <v>0</v>
          </cell>
          <cell r="Y16">
            <v>40</v>
          </cell>
          <cell r="Z16">
            <v>0</v>
          </cell>
        </row>
        <row r="17">
          <cell r="C17">
            <v>109</v>
          </cell>
          <cell r="E17">
            <v>4</v>
          </cell>
          <cell r="F17">
            <v>2014</v>
          </cell>
          <cell r="G17">
            <v>2355</v>
          </cell>
          <cell r="H17">
            <v>2414</v>
          </cell>
          <cell r="I17">
            <v>187</v>
          </cell>
          <cell r="L17">
            <v>628</v>
          </cell>
          <cell r="M17">
            <v>0</v>
          </cell>
          <cell r="N17">
            <v>0</v>
          </cell>
          <cell r="Q17">
            <v>106</v>
          </cell>
          <cell r="R17">
            <v>86</v>
          </cell>
          <cell r="S17">
            <v>8</v>
          </cell>
          <cell r="U17">
            <v>21</v>
          </cell>
          <cell r="V17">
            <v>1604</v>
          </cell>
          <cell r="X17">
            <v>0</v>
          </cell>
          <cell r="Y17">
            <v>151</v>
          </cell>
          <cell r="Z17">
            <v>0</v>
          </cell>
        </row>
        <row r="18">
          <cell r="C18">
            <v>110</v>
          </cell>
          <cell r="E18">
            <v>4</v>
          </cell>
          <cell r="F18">
            <v>2014</v>
          </cell>
          <cell r="G18">
            <v>4060</v>
          </cell>
          <cell r="H18">
            <v>3987</v>
          </cell>
          <cell r="I18">
            <v>365</v>
          </cell>
          <cell r="L18">
            <v>741</v>
          </cell>
          <cell r="M18">
            <v>16</v>
          </cell>
          <cell r="N18">
            <v>0</v>
          </cell>
          <cell r="Q18">
            <v>298</v>
          </cell>
          <cell r="R18">
            <v>47</v>
          </cell>
          <cell r="S18">
            <v>0</v>
          </cell>
          <cell r="U18">
            <v>12</v>
          </cell>
          <cell r="V18">
            <v>1455</v>
          </cell>
          <cell r="X18">
            <v>0</v>
          </cell>
          <cell r="Y18">
            <v>39</v>
          </cell>
          <cell r="Z18">
            <v>0</v>
          </cell>
        </row>
        <row r="19">
          <cell r="C19">
            <v>111</v>
          </cell>
          <cell r="E19">
            <v>4</v>
          </cell>
          <cell r="F19">
            <v>2014</v>
          </cell>
          <cell r="G19">
            <v>2385</v>
          </cell>
          <cell r="H19">
            <v>1116</v>
          </cell>
          <cell r="I19">
            <v>312</v>
          </cell>
          <cell r="L19">
            <v>358</v>
          </cell>
          <cell r="M19">
            <v>0</v>
          </cell>
          <cell r="N19">
            <v>0</v>
          </cell>
          <cell r="Q19">
            <v>409</v>
          </cell>
          <cell r="R19">
            <v>91</v>
          </cell>
          <cell r="S19">
            <v>0</v>
          </cell>
          <cell r="U19">
            <v>18</v>
          </cell>
          <cell r="V19">
            <v>908</v>
          </cell>
          <cell r="X19">
            <v>0</v>
          </cell>
          <cell r="Y19">
            <v>0</v>
          </cell>
          <cell r="Z19">
            <v>0</v>
          </cell>
        </row>
        <row r="20">
          <cell r="C20">
            <v>112</v>
          </cell>
          <cell r="E20">
            <v>4</v>
          </cell>
          <cell r="F20">
            <v>2014</v>
          </cell>
          <cell r="G20">
            <v>4379</v>
          </cell>
          <cell r="H20">
            <v>5458</v>
          </cell>
          <cell r="I20">
            <v>314</v>
          </cell>
          <cell r="L20">
            <v>716</v>
          </cell>
          <cell r="M20">
            <v>0</v>
          </cell>
          <cell r="N20">
            <v>0</v>
          </cell>
          <cell r="Q20">
            <v>527</v>
          </cell>
          <cell r="R20">
            <v>92</v>
          </cell>
          <cell r="S20">
            <v>0</v>
          </cell>
          <cell r="U20">
            <v>43</v>
          </cell>
          <cell r="V20">
            <v>4254</v>
          </cell>
          <cell r="X20">
            <v>0</v>
          </cell>
          <cell r="Y20">
            <v>119</v>
          </cell>
          <cell r="Z20">
            <v>0</v>
          </cell>
        </row>
        <row r="21">
          <cell r="C21">
            <v>1102</v>
          </cell>
          <cell r="E21">
            <v>4</v>
          </cell>
          <cell r="F21">
            <v>2014</v>
          </cell>
          <cell r="G21">
            <v>3658</v>
          </cell>
          <cell r="H21">
            <v>1786</v>
          </cell>
          <cell r="I21">
            <v>290</v>
          </cell>
          <cell r="L21">
            <v>937</v>
          </cell>
          <cell r="M21">
            <v>56</v>
          </cell>
          <cell r="N21">
            <v>19</v>
          </cell>
          <cell r="Q21">
            <v>187</v>
          </cell>
          <cell r="R21">
            <v>89</v>
          </cell>
          <cell r="S21">
            <v>6</v>
          </cell>
          <cell r="U21">
            <v>43</v>
          </cell>
          <cell r="V21">
            <v>1265</v>
          </cell>
          <cell r="X21">
            <v>15</v>
          </cell>
          <cell r="Y21">
            <v>106</v>
          </cell>
          <cell r="Z21">
            <v>8</v>
          </cell>
        </row>
        <row r="22">
          <cell r="C22">
            <v>1103</v>
          </cell>
          <cell r="E22">
            <v>4</v>
          </cell>
          <cell r="F22">
            <v>2014</v>
          </cell>
          <cell r="G22">
            <v>4018</v>
          </cell>
          <cell r="H22">
            <v>1371</v>
          </cell>
          <cell r="I22">
            <v>250</v>
          </cell>
          <cell r="L22">
            <v>974</v>
          </cell>
          <cell r="M22">
            <v>11</v>
          </cell>
          <cell r="N22">
            <v>0</v>
          </cell>
          <cell r="Q22">
            <v>321</v>
          </cell>
          <cell r="R22">
            <v>36</v>
          </cell>
          <cell r="S22">
            <v>0</v>
          </cell>
          <cell r="U22">
            <v>12</v>
          </cell>
          <cell r="V22">
            <v>2242</v>
          </cell>
          <cell r="X22">
            <v>32</v>
          </cell>
          <cell r="Y22">
            <v>181</v>
          </cell>
          <cell r="Z22">
            <v>0</v>
          </cell>
        </row>
        <row r="23">
          <cell r="C23">
            <v>1104</v>
          </cell>
          <cell r="E23">
            <v>4</v>
          </cell>
          <cell r="F23">
            <v>2014</v>
          </cell>
          <cell r="G23">
            <v>5083</v>
          </cell>
          <cell r="H23">
            <v>9365</v>
          </cell>
          <cell r="I23">
            <v>636</v>
          </cell>
          <cell r="L23">
            <v>2169</v>
          </cell>
          <cell r="M23">
            <v>65</v>
          </cell>
          <cell r="N23">
            <v>0</v>
          </cell>
          <cell r="Q23">
            <v>542</v>
          </cell>
          <cell r="R23">
            <v>321</v>
          </cell>
          <cell r="S23">
            <v>6</v>
          </cell>
          <cell r="U23">
            <v>53</v>
          </cell>
          <cell r="V23">
            <v>6741</v>
          </cell>
          <cell r="X23">
            <v>41</v>
          </cell>
          <cell r="Y23">
            <v>385</v>
          </cell>
          <cell r="Z23">
            <v>49</v>
          </cell>
        </row>
        <row r="24">
          <cell r="C24">
            <v>1105</v>
          </cell>
          <cell r="E24">
            <v>4</v>
          </cell>
          <cell r="F24">
            <v>2014</v>
          </cell>
          <cell r="G24">
            <v>3041</v>
          </cell>
          <cell r="H24">
            <v>2782</v>
          </cell>
          <cell r="I24">
            <v>281</v>
          </cell>
          <cell r="L24">
            <v>489</v>
          </cell>
          <cell r="M24">
            <v>28</v>
          </cell>
          <cell r="N24">
            <v>0</v>
          </cell>
          <cell r="Q24">
            <v>206</v>
          </cell>
          <cell r="R24">
            <v>114</v>
          </cell>
          <cell r="S24">
            <v>5</v>
          </cell>
          <cell r="U24">
            <v>55</v>
          </cell>
          <cell r="V24">
            <v>1277</v>
          </cell>
          <cell r="X24">
            <v>51</v>
          </cell>
          <cell r="Y24">
            <v>69</v>
          </cell>
          <cell r="Z24">
            <v>37</v>
          </cell>
        </row>
        <row r="25">
          <cell r="C25">
            <v>1106</v>
          </cell>
          <cell r="E25">
            <v>4</v>
          </cell>
          <cell r="F25">
            <v>2014</v>
          </cell>
          <cell r="G25">
            <v>1635</v>
          </cell>
          <cell r="H25">
            <v>964</v>
          </cell>
          <cell r="I25">
            <v>104</v>
          </cell>
          <cell r="L25">
            <v>138</v>
          </cell>
          <cell r="M25">
            <v>0</v>
          </cell>
          <cell r="N25">
            <v>0</v>
          </cell>
          <cell r="Q25">
            <v>513</v>
          </cell>
          <cell r="R25">
            <v>28</v>
          </cell>
          <cell r="S25">
            <v>0</v>
          </cell>
          <cell r="U25">
            <v>10</v>
          </cell>
          <cell r="V25">
            <v>802</v>
          </cell>
          <cell r="X25">
            <v>0</v>
          </cell>
          <cell r="Y25">
            <v>42</v>
          </cell>
          <cell r="Z25">
            <v>12</v>
          </cell>
        </row>
        <row r="26">
          <cell r="C26">
            <v>1107</v>
          </cell>
          <cell r="E26">
            <v>4</v>
          </cell>
          <cell r="F26">
            <v>2014</v>
          </cell>
          <cell r="G26">
            <v>3740</v>
          </cell>
          <cell r="H26">
            <v>462</v>
          </cell>
          <cell r="I26">
            <v>241</v>
          </cell>
          <cell r="L26">
            <v>660</v>
          </cell>
          <cell r="M26">
            <v>34</v>
          </cell>
          <cell r="N26">
            <v>9</v>
          </cell>
          <cell r="Q26">
            <v>152</v>
          </cell>
          <cell r="R26">
            <v>75</v>
          </cell>
          <cell r="S26">
            <v>2</v>
          </cell>
          <cell r="U26">
            <v>35</v>
          </cell>
          <cell r="V26">
            <v>1268</v>
          </cell>
          <cell r="X26">
            <v>25</v>
          </cell>
          <cell r="Y26">
            <v>68</v>
          </cell>
          <cell r="Z26">
            <v>24</v>
          </cell>
        </row>
        <row r="27">
          <cell r="C27">
            <v>1102</v>
          </cell>
          <cell r="E27">
            <v>4</v>
          </cell>
          <cell r="F27">
            <v>2014</v>
          </cell>
          <cell r="G27">
            <v>3863</v>
          </cell>
          <cell r="H27">
            <v>1516</v>
          </cell>
          <cell r="I27">
            <v>304</v>
          </cell>
          <cell r="L27">
            <v>987</v>
          </cell>
          <cell r="M27">
            <v>46</v>
          </cell>
          <cell r="N27">
            <v>20</v>
          </cell>
          <cell r="Q27">
            <v>159</v>
          </cell>
          <cell r="R27">
            <v>101</v>
          </cell>
          <cell r="S27">
            <v>4</v>
          </cell>
          <cell r="U27">
            <v>44</v>
          </cell>
          <cell r="V27">
            <v>1366</v>
          </cell>
          <cell r="X27">
            <v>0</v>
          </cell>
          <cell r="Y27">
            <v>106</v>
          </cell>
          <cell r="Z27">
            <v>12</v>
          </cell>
        </row>
        <row r="28">
          <cell r="C28">
            <v>1103</v>
          </cell>
          <cell r="E28">
            <v>4</v>
          </cell>
          <cell r="F28">
            <v>2014</v>
          </cell>
          <cell r="G28">
            <v>5024</v>
          </cell>
          <cell r="H28">
            <v>1489</v>
          </cell>
          <cell r="I28">
            <v>271</v>
          </cell>
          <cell r="L28">
            <v>990</v>
          </cell>
          <cell r="M28">
            <v>70</v>
          </cell>
          <cell r="N28">
            <v>0</v>
          </cell>
          <cell r="Q28">
            <v>179</v>
          </cell>
          <cell r="R28">
            <v>48</v>
          </cell>
          <cell r="S28">
            <v>0</v>
          </cell>
          <cell r="U28">
            <v>15</v>
          </cell>
          <cell r="V28">
            <v>2121</v>
          </cell>
          <cell r="X28">
            <v>36</v>
          </cell>
          <cell r="Y28">
            <v>126</v>
          </cell>
          <cell r="Z28">
            <v>0</v>
          </cell>
        </row>
        <row r="29">
          <cell r="C29">
            <v>1104</v>
          </cell>
          <cell r="E29">
            <v>4</v>
          </cell>
          <cell r="F29">
            <v>2014</v>
          </cell>
          <cell r="G29">
            <v>5271</v>
          </cell>
          <cell r="H29">
            <v>10056</v>
          </cell>
          <cell r="I29">
            <v>726</v>
          </cell>
          <cell r="L29">
            <v>2296</v>
          </cell>
          <cell r="M29">
            <v>94</v>
          </cell>
          <cell r="N29">
            <v>0</v>
          </cell>
          <cell r="Q29">
            <v>656</v>
          </cell>
          <cell r="R29">
            <v>318</v>
          </cell>
          <cell r="S29">
            <v>4</v>
          </cell>
          <cell r="U29">
            <v>49</v>
          </cell>
          <cell r="V29">
            <v>7271</v>
          </cell>
          <cell r="X29">
            <v>26</v>
          </cell>
          <cell r="Y29">
            <v>347</v>
          </cell>
          <cell r="Z29">
            <v>46</v>
          </cell>
        </row>
        <row r="30">
          <cell r="C30">
            <v>1105</v>
          </cell>
          <cell r="E30">
            <v>4</v>
          </cell>
          <cell r="F30">
            <v>2014</v>
          </cell>
          <cell r="G30">
            <v>3009</v>
          </cell>
          <cell r="H30">
            <v>2694</v>
          </cell>
          <cell r="I30">
            <v>286</v>
          </cell>
          <cell r="L30">
            <v>505</v>
          </cell>
          <cell r="M30">
            <v>36</v>
          </cell>
          <cell r="N30">
            <v>1</v>
          </cell>
          <cell r="Q30">
            <v>164</v>
          </cell>
          <cell r="R30">
            <v>90</v>
          </cell>
          <cell r="S30">
            <v>4</v>
          </cell>
          <cell r="U30">
            <v>44</v>
          </cell>
          <cell r="V30">
            <v>1352</v>
          </cell>
          <cell r="X30">
            <v>19</v>
          </cell>
          <cell r="Y30">
            <v>58</v>
          </cell>
          <cell r="Z30">
            <v>20</v>
          </cell>
        </row>
        <row r="31">
          <cell r="C31">
            <v>1106</v>
          </cell>
          <cell r="E31">
            <v>4</v>
          </cell>
          <cell r="F31">
            <v>2014</v>
          </cell>
          <cell r="G31">
            <v>1803</v>
          </cell>
          <cell r="H31">
            <v>1130</v>
          </cell>
          <cell r="I31">
            <v>72</v>
          </cell>
          <cell r="L31">
            <v>113</v>
          </cell>
          <cell r="M31">
            <v>0</v>
          </cell>
          <cell r="N31">
            <v>0</v>
          </cell>
          <cell r="Q31">
            <v>907</v>
          </cell>
          <cell r="R31">
            <v>24</v>
          </cell>
          <cell r="S31">
            <v>0</v>
          </cell>
          <cell r="U31">
            <v>13</v>
          </cell>
          <cell r="V31">
            <v>719</v>
          </cell>
          <cell r="X31">
            <v>0</v>
          </cell>
          <cell r="Y31">
            <v>58</v>
          </cell>
          <cell r="Z31">
            <v>14</v>
          </cell>
        </row>
        <row r="32">
          <cell r="C32">
            <v>1107</v>
          </cell>
          <cell r="E32">
            <v>4</v>
          </cell>
          <cell r="F32">
            <v>2014</v>
          </cell>
          <cell r="G32">
            <v>4326</v>
          </cell>
          <cell r="H32">
            <v>548</v>
          </cell>
          <cell r="I32">
            <v>282</v>
          </cell>
          <cell r="L32">
            <v>680</v>
          </cell>
          <cell r="M32">
            <v>39</v>
          </cell>
          <cell r="N32">
            <v>8</v>
          </cell>
          <cell r="Q32">
            <v>142</v>
          </cell>
          <cell r="R32">
            <v>82</v>
          </cell>
          <cell r="S32">
            <v>4</v>
          </cell>
          <cell r="U32">
            <v>36</v>
          </cell>
          <cell r="V32">
            <v>1138</v>
          </cell>
          <cell r="X32">
            <v>0</v>
          </cell>
          <cell r="Y32">
            <v>64</v>
          </cell>
          <cell r="Z32">
            <v>21</v>
          </cell>
        </row>
        <row r="33">
          <cell r="C33">
            <v>901</v>
          </cell>
          <cell r="E33">
            <v>4</v>
          </cell>
          <cell r="F33">
            <v>2014</v>
          </cell>
          <cell r="G33">
            <v>12194</v>
          </cell>
          <cell r="H33">
            <v>13671</v>
          </cell>
          <cell r="I33">
            <v>2776</v>
          </cell>
          <cell r="L33">
            <v>6990</v>
          </cell>
          <cell r="M33">
            <v>14</v>
          </cell>
          <cell r="N33">
            <v>68</v>
          </cell>
          <cell r="Q33">
            <v>1293</v>
          </cell>
          <cell r="R33">
            <v>848</v>
          </cell>
          <cell r="S33">
            <v>6</v>
          </cell>
          <cell r="U33">
            <v>31</v>
          </cell>
          <cell r="V33">
            <v>18141</v>
          </cell>
          <cell r="X33">
            <v>449</v>
          </cell>
          <cell r="Y33">
            <v>1531</v>
          </cell>
          <cell r="Z33">
            <v>568</v>
          </cell>
        </row>
        <row r="34">
          <cell r="C34">
            <v>902</v>
          </cell>
          <cell r="E34">
            <v>4</v>
          </cell>
          <cell r="F34">
            <v>2014</v>
          </cell>
          <cell r="G34">
            <v>4614</v>
          </cell>
          <cell r="H34">
            <v>2794</v>
          </cell>
          <cell r="I34">
            <v>1245</v>
          </cell>
          <cell r="L34">
            <v>5454</v>
          </cell>
          <cell r="M34">
            <v>129</v>
          </cell>
          <cell r="N34">
            <v>222</v>
          </cell>
          <cell r="Q34">
            <v>855</v>
          </cell>
          <cell r="R34">
            <v>475</v>
          </cell>
          <cell r="S34">
            <v>108</v>
          </cell>
          <cell r="U34">
            <v>496</v>
          </cell>
          <cell r="V34">
            <v>12624</v>
          </cell>
          <cell r="X34">
            <v>690</v>
          </cell>
          <cell r="Y34">
            <v>60</v>
          </cell>
          <cell r="Z34">
            <v>12</v>
          </cell>
        </row>
        <row r="35">
          <cell r="C35">
            <v>903</v>
          </cell>
          <cell r="E35">
            <v>4</v>
          </cell>
          <cell r="F35">
            <v>2014</v>
          </cell>
          <cell r="G35">
            <v>1783</v>
          </cell>
          <cell r="H35">
            <v>937</v>
          </cell>
          <cell r="I35">
            <v>147</v>
          </cell>
          <cell r="L35">
            <v>585</v>
          </cell>
          <cell r="M35">
            <v>0</v>
          </cell>
          <cell r="N35">
            <v>0</v>
          </cell>
          <cell r="Q35">
            <v>301</v>
          </cell>
          <cell r="R35">
            <v>31</v>
          </cell>
          <cell r="S35">
            <v>0</v>
          </cell>
          <cell r="U35">
            <v>0</v>
          </cell>
          <cell r="V35">
            <v>2773</v>
          </cell>
          <cell r="X35">
            <v>0</v>
          </cell>
          <cell r="Y35">
            <v>92</v>
          </cell>
          <cell r="Z35">
            <v>0</v>
          </cell>
        </row>
        <row r="36">
          <cell r="C36">
            <v>904</v>
          </cell>
          <cell r="E36">
            <v>4</v>
          </cell>
          <cell r="F36">
            <v>2014</v>
          </cell>
          <cell r="G36">
            <v>301</v>
          </cell>
          <cell r="H36">
            <v>0</v>
          </cell>
          <cell r="I36">
            <v>99</v>
          </cell>
          <cell r="L36">
            <v>1468</v>
          </cell>
          <cell r="M36">
            <v>0</v>
          </cell>
          <cell r="N36">
            <v>0</v>
          </cell>
          <cell r="Q36">
            <v>0</v>
          </cell>
          <cell r="R36">
            <v>45</v>
          </cell>
          <cell r="S36">
            <v>0</v>
          </cell>
          <cell r="U36">
            <v>0</v>
          </cell>
          <cell r="V36">
            <v>526</v>
          </cell>
          <cell r="X36">
            <v>0</v>
          </cell>
          <cell r="Y36">
            <v>123</v>
          </cell>
          <cell r="Z36">
            <v>0</v>
          </cell>
        </row>
        <row r="37">
          <cell r="C37">
            <v>905</v>
          </cell>
          <cell r="E37">
            <v>4</v>
          </cell>
          <cell r="F37">
            <v>2014</v>
          </cell>
          <cell r="G37">
            <v>7153</v>
          </cell>
          <cell r="H37">
            <v>424</v>
          </cell>
          <cell r="I37">
            <v>622</v>
          </cell>
          <cell r="L37">
            <v>1942</v>
          </cell>
          <cell r="M37">
            <v>11</v>
          </cell>
          <cell r="N37">
            <v>13</v>
          </cell>
          <cell r="Q37">
            <v>1024</v>
          </cell>
          <cell r="R37">
            <v>303</v>
          </cell>
          <cell r="S37">
            <v>17</v>
          </cell>
          <cell r="U37">
            <v>91</v>
          </cell>
          <cell r="V37">
            <v>12371</v>
          </cell>
          <cell r="X37">
            <v>257</v>
          </cell>
          <cell r="Y37">
            <v>180</v>
          </cell>
          <cell r="Z37">
            <v>80</v>
          </cell>
        </row>
        <row r="38">
          <cell r="C38">
            <v>906</v>
          </cell>
          <cell r="E38">
            <v>4</v>
          </cell>
          <cell r="F38">
            <v>2014</v>
          </cell>
          <cell r="G38">
            <v>8769</v>
          </cell>
          <cell r="H38">
            <v>4178</v>
          </cell>
          <cell r="I38">
            <v>1033</v>
          </cell>
          <cell r="L38">
            <v>3204</v>
          </cell>
          <cell r="M38">
            <v>71</v>
          </cell>
          <cell r="N38">
            <v>58</v>
          </cell>
          <cell r="Q38">
            <v>675</v>
          </cell>
          <cell r="R38">
            <v>563</v>
          </cell>
          <cell r="S38">
            <v>43</v>
          </cell>
          <cell r="U38">
            <v>127</v>
          </cell>
          <cell r="V38">
            <v>5153</v>
          </cell>
          <cell r="X38">
            <v>130</v>
          </cell>
          <cell r="Y38">
            <v>470</v>
          </cell>
          <cell r="Z38">
            <v>51</v>
          </cell>
        </row>
        <row r="39">
          <cell r="C39">
            <v>907</v>
          </cell>
          <cell r="E39">
            <v>4</v>
          </cell>
          <cell r="F39">
            <v>2014</v>
          </cell>
          <cell r="G39">
            <v>3209</v>
          </cell>
          <cell r="H39">
            <v>478</v>
          </cell>
          <cell r="I39">
            <v>153</v>
          </cell>
          <cell r="L39">
            <v>224</v>
          </cell>
          <cell r="M39">
            <v>73</v>
          </cell>
          <cell r="N39">
            <v>0</v>
          </cell>
          <cell r="Q39">
            <v>36</v>
          </cell>
          <cell r="R39">
            <v>0</v>
          </cell>
          <cell r="S39">
            <v>0</v>
          </cell>
          <cell r="U39">
            <v>24</v>
          </cell>
          <cell r="V39">
            <v>1043</v>
          </cell>
          <cell r="X39">
            <v>0</v>
          </cell>
          <cell r="Y39">
            <v>56</v>
          </cell>
          <cell r="Z39">
            <v>0</v>
          </cell>
        </row>
        <row r="40">
          <cell r="C40">
            <v>201</v>
          </cell>
          <cell r="E40">
            <v>4</v>
          </cell>
          <cell r="F40">
            <v>2014</v>
          </cell>
          <cell r="G40">
            <v>11916</v>
          </cell>
          <cell r="H40">
            <v>14843</v>
          </cell>
          <cell r="I40">
            <v>1758</v>
          </cell>
          <cell r="L40">
            <v>7361</v>
          </cell>
          <cell r="M40">
            <v>0</v>
          </cell>
          <cell r="N40">
            <v>139</v>
          </cell>
          <cell r="Q40">
            <v>1532</v>
          </cell>
          <cell r="R40">
            <v>629</v>
          </cell>
          <cell r="S40">
            <v>0</v>
          </cell>
          <cell r="U40">
            <v>0</v>
          </cell>
          <cell r="V40">
            <v>13882</v>
          </cell>
          <cell r="X40">
            <v>458</v>
          </cell>
          <cell r="Y40">
            <v>1208</v>
          </cell>
          <cell r="Z40">
            <v>498</v>
          </cell>
        </row>
        <row r="41">
          <cell r="C41">
            <v>202</v>
          </cell>
          <cell r="E41">
            <v>4</v>
          </cell>
          <cell r="F41">
            <v>2014</v>
          </cell>
          <cell r="G41">
            <v>4325</v>
          </cell>
          <cell r="H41">
            <v>8096</v>
          </cell>
          <cell r="I41">
            <v>592</v>
          </cell>
          <cell r="L41">
            <v>3990</v>
          </cell>
          <cell r="M41">
            <v>73</v>
          </cell>
          <cell r="N41">
            <v>54</v>
          </cell>
          <cell r="Q41">
            <v>1520</v>
          </cell>
          <cell r="R41">
            <v>671</v>
          </cell>
          <cell r="S41">
            <v>49</v>
          </cell>
          <cell r="U41">
            <v>214</v>
          </cell>
          <cell r="V41">
            <v>7262</v>
          </cell>
          <cell r="X41">
            <v>150</v>
          </cell>
          <cell r="Y41">
            <v>516</v>
          </cell>
          <cell r="Z41">
            <v>161</v>
          </cell>
        </row>
        <row r="42">
          <cell r="C42">
            <v>203</v>
          </cell>
          <cell r="E42">
            <v>4</v>
          </cell>
          <cell r="F42">
            <v>2014</v>
          </cell>
          <cell r="G42">
            <v>4799</v>
          </cell>
          <cell r="H42">
            <v>3559</v>
          </cell>
          <cell r="I42">
            <v>664</v>
          </cell>
          <cell r="L42">
            <v>1412</v>
          </cell>
          <cell r="M42">
            <v>72</v>
          </cell>
          <cell r="N42">
            <v>8</v>
          </cell>
          <cell r="Q42">
            <v>669</v>
          </cell>
          <cell r="R42">
            <v>223</v>
          </cell>
          <cell r="S42">
            <v>9</v>
          </cell>
          <cell r="U42">
            <v>81</v>
          </cell>
          <cell r="V42">
            <v>3128</v>
          </cell>
          <cell r="X42">
            <v>32</v>
          </cell>
          <cell r="Y42">
            <v>272</v>
          </cell>
          <cell r="Z42">
            <v>33</v>
          </cell>
        </row>
        <row r="43">
          <cell r="C43">
            <v>204</v>
          </cell>
          <cell r="E43">
            <v>4</v>
          </cell>
          <cell r="F43">
            <v>2014</v>
          </cell>
          <cell r="G43">
            <v>5112</v>
          </cell>
          <cell r="H43">
            <v>4204</v>
          </cell>
          <cell r="I43">
            <v>524</v>
          </cell>
          <cell r="L43">
            <v>1067</v>
          </cell>
          <cell r="M43">
            <v>48</v>
          </cell>
          <cell r="N43">
            <v>20</v>
          </cell>
          <cell r="Q43">
            <v>328</v>
          </cell>
          <cell r="R43">
            <v>234</v>
          </cell>
          <cell r="S43">
            <v>0</v>
          </cell>
          <cell r="U43">
            <v>62</v>
          </cell>
          <cell r="V43">
            <v>1923</v>
          </cell>
          <cell r="X43">
            <v>0</v>
          </cell>
          <cell r="Y43">
            <v>99</v>
          </cell>
          <cell r="Z43">
            <v>30</v>
          </cell>
        </row>
        <row r="44">
          <cell r="C44">
            <v>205</v>
          </cell>
          <cell r="E44">
            <v>4</v>
          </cell>
          <cell r="F44">
            <v>2014</v>
          </cell>
          <cell r="G44">
            <v>3816</v>
          </cell>
          <cell r="H44">
            <v>4252</v>
          </cell>
          <cell r="I44">
            <v>797</v>
          </cell>
          <cell r="L44">
            <v>3520</v>
          </cell>
          <cell r="M44">
            <v>81</v>
          </cell>
          <cell r="N44">
            <v>180</v>
          </cell>
          <cell r="Q44">
            <v>791</v>
          </cell>
          <cell r="R44">
            <v>429</v>
          </cell>
          <cell r="S44">
            <v>180</v>
          </cell>
          <cell r="U44">
            <v>444</v>
          </cell>
          <cell r="V44">
            <v>8623</v>
          </cell>
          <cell r="X44">
            <v>745</v>
          </cell>
          <cell r="Y44">
            <v>101</v>
          </cell>
          <cell r="Z44">
            <v>30</v>
          </cell>
        </row>
        <row r="45">
          <cell r="C45">
            <v>206</v>
          </cell>
          <cell r="E45">
            <v>4</v>
          </cell>
          <cell r="F45">
            <v>2014</v>
          </cell>
          <cell r="G45">
            <v>2640</v>
          </cell>
          <cell r="H45">
            <v>2321</v>
          </cell>
          <cell r="I45">
            <v>230</v>
          </cell>
          <cell r="L45">
            <v>757</v>
          </cell>
          <cell r="M45">
            <v>10</v>
          </cell>
          <cell r="N45">
            <v>0</v>
          </cell>
          <cell r="Q45">
            <v>460</v>
          </cell>
          <cell r="R45">
            <v>114</v>
          </cell>
          <cell r="S45">
            <v>0</v>
          </cell>
          <cell r="U45">
            <v>9</v>
          </cell>
          <cell r="V45">
            <v>1884</v>
          </cell>
          <cell r="X45">
            <v>0</v>
          </cell>
          <cell r="Y45">
            <v>179</v>
          </cell>
          <cell r="Z45">
            <v>124</v>
          </cell>
        </row>
        <row r="46">
          <cell r="C46">
            <v>207</v>
          </cell>
          <cell r="E46">
            <v>4</v>
          </cell>
          <cell r="F46">
            <v>2014</v>
          </cell>
          <cell r="G46">
            <v>2486</v>
          </cell>
          <cell r="H46">
            <v>2895</v>
          </cell>
          <cell r="I46">
            <v>264</v>
          </cell>
          <cell r="L46">
            <v>490</v>
          </cell>
          <cell r="M46">
            <v>28</v>
          </cell>
          <cell r="N46">
            <v>9</v>
          </cell>
          <cell r="Q46">
            <v>343</v>
          </cell>
          <cell r="R46">
            <v>165</v>
          </cell>
          <cell r="S46">
            <v>0</v>
          </cell>
          <cell r="U46">
            <v>34</v>
          </cell>
          <cell r="V46">
            <v>1257</v>
          </cell>
          <cell r="X46">
            <v>0</v>
          </cell>
          <cell r="Y46">
            <v>258</v>
          </cell>
          <cell r="Z46">
            <v>31</v>
          </cell>
        </row>
        <row r="47">
          <cell r="C47">
            <v>501</v>
          </cell>
          <cell r="E47">
            <v>4</v>
          </cell>
          <cell r="F47">
            <v>2014</v>
          </cell>
          <cell r="G47">
            <v>8959</v>
          </cell>
          <cell r="H47">
            <v>9746</v>
          </cell>
          <cell r="I47">
            <v>1179</v>
          </cell>
          <cell r="L47">
            <v>4660</v>
          </cell>
          <cell r="M47">
            <v>59</v>
          </cell>
          <cell r="N47">
            <v>45</v>
          </cell>
          <cell r="Q47">
            <v>1039</v>
          </cell>
          <cell r="R47">
            <v>760</v>
          </cell>
          <cell r="S47">
            <v>67</v>
          </cell>
          <cell r="U47">
            <v>186</v>
          </cell>
          <cell r="V47">
            <v>8500</v>
          </cell>
          <cell r="X47">
            <v>337</v>
          </cell>
          <cell r="Y47">
            <v>500</v>
          </cell>
          <cell r="Z47">
            <v>138</v>
          </cell>
        </row>
        <row r="48">
          <cell r="C48">
            <v>502</v>
          </cell>
          <cell r="E48">
            <v>4</v>
          </cell>
          <cell r="F48">
            <v>2014</v>
          </cell>
          <cell r="G48">
            <v>1623</v>
          </cell>
          <cell r="H48">
            <v>2947</v>
          </cell>
          <cell r="I48">
            <v>228</v>
          </cell>
          <cell r="L48">
            <v>589</v>
          </cell>
          <cell r="M48">
            <v>23</v>
          </cell>
          <cell r="N48">
            <v>6</v>
          </cell>
          <cell r="Q48">
            <v>220</v>
          </cell>
          <cell r="R48">
            <v>96</v>
          </cell>
          <cell r="S48">
            <v>13</v>
          </cell>
          <cell r="U48">
            <v>32</v>
          </cell>
          <cell r="V48">
            <v>1035</v>
          </cell>
          <cell r="X48">
            <v>59</v>
          </cell>
          <cell r="Y48">
            <v>124</v>
          </cell>
          <cell r="Z48">
            <v>12</v>
          </cell>
        </row>
        <row r="49">
          <cell r="C49">
            <v>503</v>
          </cell>
          <cell r="E49">
            <v>4</v>
          </cell>
          <cell r="F49">
            <v>2014</v>
          </cell>
          <cell r="G49">
            <v>3843</v>
          </cell>
          <cell r="H49">
            <v>4496</v>
          </cell>
          <cell r="I49">
            <v>522</v>
          </cell>
          <cell r="L49">
            <v>2035</v>
          </cell>
          <cell r="M49">
            <v>50</v>
          </cell>
          <cell r="N49">
            <v>20</v>
          </cell>
          <cell r="Q49">
            <v>586</v>
          </cell>
          <cell r="R49">
            <v>375</v>
          </cell>
          <cell r="S49">
            <v>38</v>
          </cell>
          <cell r="U49">
            <v>122</v>
          </cell>
          <cell r="V49">
            <v>3194</v>
          </cell>
          <cell r="X49">
            <v>84</v>
          </cell>
          <cell r="Y49">
            <v>148</v>
          </cell>
          <cell r="Z49">
            <v>142</v>
          </cell>
        </row>
        <row r="50">
          <cell r="C50">
            <v>504</v>
          </cell>
          <cell r="E50">
            <v>4</v>
          </cell>
          <cell r="F50">
            <v>2014</v>
          </cell>
          <cell r="G50">
            <v>1400</v>
          </cell>
          <cell r="H50">
            <v>2896</v>
          </cell>
          <cell r="I50">
            <v>188</v>
          </cell>
          <cell r="L50">
            <v>1049</v>
          </cell>
          <cell r="M50">
            <v>21</v>
          </cell>
          <cell r="N50">
            <v>24</v>
          </cell>
          <cell r="Q50">
            <v>109</v>
          </cell>
          <cell r="R50">
            <v>96</v>
          </cell>
          <cell r="S50">
            <v>12</v>
          </cell>
          <cell r="U50">
            <v>36</v>
          </cell>
          <cell r="V50">
            <v>1306</v>
          </cell>
          <cell r="X50">
            <v>10</v>
          </cell>
          <cell r="Y50">
            <v>80</v>
          </cell>
          <cell r="Z50">
            <v>46</v>
          </cell>
        </row>
        <row r="51">
          <cell r="C51">
            <v>505</v>
          </cell>
          <cell r="E51">
            <v>4</v>
          </cell>
          <cell r="F51">
            <v>2014</v>
          </cell>
          <cell r="G51">
            <v>1236</v>
          </cell>
          <cell r="H51">
            <v>3613</v>
          </cell>
          <cell r="I51">
            <v>106</v>
          </cell>
          <cell r="L51">
            <v>897</v>
          </cell>
          <cell r="M51">
            <v>22</v>
          </cell>
          <cell r="N51">
            <v>13</v>
          </cell>
          <cell r="Q51">
            <v>78</v>
          </cell>
          <cell r="R51">
            <v>96</v>
          </cell>
          <cell r="S51">
            <v>13</v>
          </cell>
          <cell r="U51">
            <v>46</v>
          </cell>
          <cell r="V51">
            <v>1548</v>
          </cell>
          <cell r="X51">
            <v>22</v>
          </cell>
          <cell r="Y51">
            <v>58</v>
          </cell>
          <cell r="Z51">
            <v>28</v>
          </cell>
        </row>
        <row r="52">
          <cell r="C52">
            <v>506</v>
          </cell>
          <cell r="E52">
            <v>4</v>
          </cell>
          <cell r="F52">
            <v>2014</v>
          </cell>
          <cell r="G52">
            <v>3218</v>
          </cell>
          <cell r="H52">
            <v>3846</v>
          </cell>
          <cell r="I52">
            <v>421</v>
          </cell>
          <cell r="L52">
            <v>1976</v>
          </cell>
          <cell r="M52">
            <v>46</v>
          </cell>
          <cell r="N52">
            <v>40</v>
          </cell>
          <cell r="Q52">
            <v>249</v>
          </cell>
          <cell r="R52">
            <v>163</v>
          </cell>
          <cell r="S52">
            <v>49</v>
          </cell>
          <cell r="U52">
            <v>111</v>
          </cell>
          <cell r="V52">
            <v>4854</v>
          </cell>
          <cell r="X52">
            <v>92</v>
          </cell>
          <cell r="Y52">
            <v>147</v>
          </cell>
          <cell r="Z52">
            <v>32</v>
          </cell>
        </row>
        <row r="53">
          <cell r="C53">
            <v>507</v>
          </cell>
          <cell r="E53">
            <v>4</v>
          </cell>
          <cell r="F53">
            <v>2014</v>
          </cell>
          <cell r="G53">
            <v>1543</v>
          </cell>
          <cell r="H53">
            <v>1610</v>
          </cell>
          <cell r="I53">
            <v>153</v>
          </cell>
          <cell r="L53">
            <v>407</v>
          </cell>
          <cell r="M53">
            <v>2</v>
          </cell>
          <cell r="N53">
            <v>6</v>
          </cell>
          <cell r="Q53">
            <v>235</v>
          </cell>
          <cell r="R53">
            <v>81</v>
          </cell>
          <cell r="S53">
            <v>0</v>
          </cell>
          <cell r="U53">
            <v>24</v>
          </cell>
          <cell r="V53">
            <v>690</v>
          </cell>
          <cell r="X53">
            <v>29</v>
          </cell>
          <cell r="Y53">
            <v>72</v>
          </cell>
          <cell r="Z53">
            <v>10</v>
          </cell>
        </row>
        <row r="54">
          <cell r="C54">
            <v>508</v>
          </cell>
          <cell r="E54">
            <v>4</v>
          </cell>
          <cell r="F54">
            <v>2014</v>
          </cell>
          <cell r="G54">
            <v>1911</v>
          </cell>
          <cell r="H54">
            <v>5243</v>
          </cell>
          <cell r="I54">
            <v>279</v>
          </cell>
          <cell r="L54">
            <v>1198</v>
          </cell>
          <cell r="M54">
            <v>46</v>
          </cell>
          <cell r="N54">
            <v>72</v>
          </cell>
          <cell r="Q54">
            <v>126</v>
          </cell>
          <cell r="R54">
            <v>93</v>
          </cell>
          <cell r="S54">
            <v>67</v>
          </cell>
          <cell r="U54">
            <v>101</v>
          </cell>
          <cell r="V54">
            <v>1936</v>
          </cell>
          <cell r="X54">
            <v>65</v>
          </cell>
          <cell r="Y54">
            <v>70</v>
          </cell>
          <cell r="Z54">
            <v>14</v>
          </cell>
        </row>
        <row r="55">
          <cell r="C55">
            <v>509</v>
          </cell>
          <cell r="E55">
            <v>4</v>
          </cell>
          <cell r="F55">
            <v>2014</v>
          </cell>
          <cell r="G55">
            <v>2090</v>
          </cell>
          <cell r="H55">
            <v>2319</v>
          </cell>
          <cell r="I55">
            <v>350</v>
          </cell>
          <cell r="L55">
            <v>1276</v>
          </cell>
          <cell r="M55">
            <v>24</v>
          </cell>
          <cell r="N55">
            <v>6</v>
          </cell>
          <cell r="Q55">
            <v>415</v>
          </cell>
          <cell r="R55">
            <v>139</v>
          </cell>
          <cell r="S55">
            <v>19</v>
          </cell>
          <cell r="U55">
            <v>32</v>
          </cell>
          <cell r="V55">
            <v>4201</v>
          </cell>
          <cell r="X55">
            <v>88</v>
          </cell>
          <cell r="Y55">
            <v>96</v>
          </cell>
          <cell r="Z55">
            <v>124</v>
          </cell>
        </row>
        <row r="56">
          <cell r="C56">
            <v>501</v>
          </cell>
          <cell r="E56">
            <v>4</v>
          </cell>
          <cell r="F56">
            <v>2014</v>
          </cell>
          <cell r="G56">
            <v>10034</v>
          </cell>
          <cell r="H56">
            <v>10828</v>
          </cell>
          <cell r="I56">
            <v>1327</v>
          </cell>
          <cell r="L56">
            <v>5189</v>
          </cell>
          <cell r="M56">
            <v>48</v>
          </cell>
          <cell r="N56">
            <v>74</v>
          </cell>
          <cell r="Q56">
            <v>1213</v>
          </cell>
          <cell r="R56">
            <v>893</v>
          </cell>
          <cell r="S56">
            <v>87</v>
          </cell>
          <cell r="U56">
            <v>177</v>
          </cell>
          <cell r="V56">
            <v>9002</v>
          </cell>
          <cell r="X56">
            <v>341</v>
          </cell>
          <cell r="Y56">
            <v>638</v>
          </cell>
          <cell r="Z56">
            <v>460</v>
          </cell>
        </row>
        <row r="57">
          <cell r="C57">
            <v>502</v>
          </cell>
          <cell r="E57">
            <v>4</v>
          </cell>
          <cell r="F57">
            <v>2014</v>
          </cell>
          <cell r="G57">
            <v>1695</v>
          </cell>
          <cell r="H57">
            <v>3095</v>
          </cell>
          <cell r="I57">
            <v>239</v>
          </cell>
          <cell r="L57">
            <v>689</v>
          </cell>
          <cell r="M57">
            <v>23</v>
          </cell>
          <cell r="N57">
            <v>0</v>
          </cell>
          <cell r="Q57">
            <v>207</v>
          </cell>
          <cell r="R57">
            <v>109</v>
          </cell>
          <cell r="S57">
            <v>19</v>
          </cell>
          <cell r="U57">
            <v>34</v>
          </cell>
          <cell r="V57">
            <v>1035</v>
          </cell>
          <cell r="X57">
            <v>72</v>
          </cell>
          <cell r="Y57">
            <v>146</v>
          </cell>
          <cell r="Z57">
            <v>15</v>
          </cell>
        </row>
        <row r="58">
          <cell r="C58">
            <v>503</v>
          </cell>
          <cell r="E58">
            <v>4</v>
          </cell>
          <cell r="F58">
            <v>2014</v>
          </cell>
          <cell r="G58">
            <v>3864</v>
          </cell>
          <cell r="H58">
            <v>4229</v>
          </cell>
          <cell r="I58">
            <v>467</v>
          </cell>
          <cell r="L58">
            <v>1911</v>
          </cell>
          <cell r="M58">
            <v>28</v>
          </cell>
          <cell r="N58">
            <v>62</v>
          </cell>
          <cell r="Q58">
            <v>448</v>
          </cell>
          <cell r="R58">
            <v>324</v>
          </cell>
          <cell r="S58">
            <v>32</v>
          </cell>
          <cell r="U58">
            <v>95</v>
          </cell>
          <cell r="V58">
            <v>3899</v>
          </cell>
          <cell r="X58">
            <v>82</v>
          </cell>
          <cell r="Y58">
            <v>159</v>
          </cell>
          <cell r="Z58">
            <v>138</v>
          </cell>
        </row>
        <row r="59">
          <cell r="C59">
            <v>504</v>
          </cell>
          <cell r="E59">
            <v>4</v>
          </cell>
          <cell r="F59">
            <v>2014</v>
          </cell>
          <cell r="G59">
            <v>1228</v>
          </cell>
          <cell r="H59">
            <v>2578</v>
          </cell>
          <cell r="I59">
            <v>192</v>
          </cell>
          <cell r="L59">
            <v>946</v>
          </cell>
          <cell r="M59">
            <v>18</v>
          </cell>
          <cell r="N59">
            <v>34</v>
          </cell>
          <cell r="Q59">
            <v>76</v>
          </cell>
          <cell r="R59">
            <v>59</v>
          </cell>
          <cell r="S59">
            <v>16</v>
          </cell>
          <cell r="U59">
            <v>42</v>
          </cell>
          <cell r="V59">
            <v>1274</v>
          </cell>
          <cell r="X59">
            <v>22</v>
          </cell>
          <cell r="Y59">
            <v>66</v>
          </cell>
          <cell r="Z59">
            <v>49</v>
          </cell>
        </row>
        <row r="60">
          <cell r="C60">
            <v>505</v>
          </cell>
          <cell r="E60">
            <v>4</v>
          </cell>
          <cell r="F60">
            <v>2014</v>
          </cell>
          <cell r="G60">
            <v>1163</v>
          </cell>
          <cell r="H60">
            <v>3169</v>
          </cell>
          <cell r="I60">
            <v>108</v>
          </cell>
          <cell r="L60">
            <v>937</v>
          </cell>
          <cell r="M60">
            <v>24</v>
          </cell>
          <cell r="N60">
            <v>13</v>
          </cell>
          <cell r="Q60">
            <v>86</v>
          </cell>
          <cell r="R60">
            <v>116</v>
          </cell>
          <cell r="S60">
            <v>16</v>
          </cell>
          <cell r="U60">
            <v>47</v>
          </cell>
          <cell r="V60">
            <v>1522</v>
          </cell>
          <cell r="X60">
            <v>35</v>
          </cell>
          <cell r="Y60">
            <v>52</v>
          </cell>
          <cell r="Z60">
            <v>21</v>
          </cell>
        </row>
        <row r="61">
          <cell r="C61">
            <v>506</v>
          </cell>
          <cell r="E61">
            <v>4</v>
          </cell>
          <cell r="F61">
            <v>2014</v>
          </cell>
          <cell r="G61">
            <v>2856</v>
          </cell>
          <cell r="H61">
            <v>3248</v>
          </cell>
          <cell r="I61">
            <v>427</v>
          </cell>
          <cell r="L61">
            <v>2118</v>
          </cell>
          <cell r="M61">
            <v>39</v>
          </cell>
          <cell r="N61">
            <v>23</v>
          </cell>
          <cell r="Q61">
            <v>278</v>
          </cell>
          <cell r="R61">
            <v>159</v>
          </cell>
          <cell r="S61">
            <v>46</v>
          </cell>
          <cell r="U61">
            <v>110</v>
          </cell>
          <cell r="V61">
            <v>4947</v>
          </cell>
          <cell r="X61">
            <v>88</v>
          </cell>
          <cell r="Y61">
            <v>153</v>
          </cell>
          <cell r="Z61">
            <v>33</v>
          </cell>
        </row>
        <row r="62">
          <cell r="C62">
            <v>507</v>
          </cell>
          <cell r="E62">
            <v>4</v>
          </cell>
          <cell r="F62">
            <v>2014</v>
          </cell>
          <cell r="G62">
            <v>1442</v>
          </cell>
          <cell r="H62">
            <v>1520</v>
          </cell>
          <cell r="I62">
            <v>132</v>
          </cell>
          <cell r="L62">
            <v>343</v>
          </cell>
          <cell r="M62">
            <v>0</v>
          </cell>
          <cell r="N62">
            <v>1</v>
          </cell>
          <cell r="Q62">
            <v>274</v>
          </cell>
          <cell r="R62">
            <v>69</v>
          </cell>
          <cell r="S62">
            <v>0</v>
          </cell>
          <cell r="U62">
            <v>20</v>
          </cell>
          <cell r="V62">
            <v>641</v>
          </cell>
          <cell r="X62">
            <v>45</v>
          </cell>
          <cell r="Y62">
            <v>60</v>
          </cell>
          <cell r="Z62">
            <v>9</v>
          </cell>
        </row>
        <row r="63">
          <cell r="C63">
            <v>508</v>
          </cell>
          <cell r="E63">
            <v>4</v>
          </cell>
          <cell r="F63">
            <v>2014</v>
          </cell>
          <cell r="G63">
            <v>1888</v>
          </cell>
          <cell r="H63">
            <v>5099</v>
          </cell>
          <cell r="I63">
            <v>229</v>
          </cell>
          <cell r="L63">
            <v>944</v>
          </cell>
          <cell r="M63">
            <v>35</v>
          </cell>
          <cell r="N63">
            <v>51</v>
          </cell>
          <cell r="Q63">
            <v>135</v>
          </cell>
          <cell r="R63">
            <v>96</v>
          </cell>
          <cell r="S63">
            <v>47</v>
          </cell>
          <cell r="U63">
            <v>81</v>
          </cell>
          <cell r="V63">
            <v>1693</v>
          </cell>
          <cell r="X63">
            <v>65</v>
          </cell>
          <cell r="Y63">
            <v>53</v>
          </cell>
          <cell r="Z63">
            <v>22</v>
          </cell>
        </row>
        <row r="64">
          <cell r="C64">
            <v>509</v>
          </cell>
          <cell r="E64">
            <v>4</v>
          </cell>
          <cell r="F64">
            <v>2014</v>
          </cell>
          <cell r="G64">
            <v>1870</v>
          </cell>
          <cell r="H64">
            <v>2159</v>
          </cell>
          <cell r="I64">
            <v>180</v>
          </cell>
          <cell r="L64">
            <v>976</v>
          </cell>
          <cell r="M64">
            <v>11</v>
          </cell>
          <cell r="N64">
            <v>7</v>
          </cell>
          <cell r="Q64">
            <v>358</v>
          </cell>
          <cell r="R64">
            <v>80</v>
          </cell>
          <cell r="S64">
            <v>11</v>
          </cell>
          <cell r="U64">
            <v>25</v>
          </cell>
          <cell r="V64">
            <v>3794</v>
          </cell>
          <cell r="X64">
            <v>74</v>
          </cell>
          <cell r="Y64">
            <v>93</v>
          </cell>
          <cell r="Z64">
            <v>45</v>
          </cell>
        </row>
        <row r="65">
          <cell r="C65">
            <v>301</v>
          </cell>
          <cell r="E65">
            <v>4</v>
          </cell>
          <cell r="F65">
            <v>2014</v>
          </cell>
          <cell r="G65">
            <v>8452</v>
          </cell>
          <cell r="H65">
            <v>4762</v>
          </cell>
          <cell r="I65">
            <v>1328</v>
          </cell>
          <cell r="L65">
            <v>3016</v>
          </cell>
          <cell r="M65">
            <v>62</v>
          </cell>
          <cell r="N65">
            <v>105</v>
          </cell>
          <cell r="Q65">
            <v>1375</v>
          </cell>
          <cell r="R65">
            <v>653</v>
          </cell>
          <cell r="S65">
            <v>73</v>
          </cell>
          <cell r="U65">
            <v>356</v>
          </cell>
          <cell r="V65">
            <v>5383</v>
          </cell>
          <cell r="X65">
            <v>270</v>
          </cell>
          <cell r="Y65">
            <v>270</v>
          </cell>
          <cell r="Z65">
            <v>70</v>
          </cell>
        </row>
        <row r="66">
          <cell r="C66">
            <v>302</v>
          </cell>
          <cell r="E66">
            <v>4</v>
          </cell>
          <cell r="F66">
            <v>2014</v>
          </cell>
          <cell r="G66">
            <v>16101</v>
          </cell>
          <cell r="H66">
            <v>2303</v>
          </cell>
          <cell r="I66">
            <v>976</v>
          </cell>
          <cell r="L66">
            <v>4050</v>
          </cell>
          <cell r="M66">
            <v>51</v>
          </cell>
          <cell r="N66">
            <v>132</v>
          </cell>
          <cell r="Q66">
            <v>1477</v>
          </cell>
          <cell r="R66">
            <v>515</v>
          </cell>
          <cell r="S66">
            <v>31</v>
          </cell>
          <cell r="U66">
            <v>256</v>
          </cell>
          <cell r="V66">
            <v>9473</v>
          </cell>
          <cell r="X66">
            <v>102</v>
          </cell>
          <cell r="Y66">
            <v>297</v>
          </cell>
          <cell r="Z66">
            <v>53</v>
          </cell>
        </row>
        <row r="67">
          <cell r="C67">
            <v>303</v>
          </cell>
          <cell r="E67">
            <v>4</v>
          </cell>
          <cell r="F67">
            <v>2014</v>
          </cell>
          <cell r="G67">
            <v>7922</v>
          </cell>
          <cell r="H67">
            <v>1400</v>
          </cell>
          <cell r="I67">
            <v>576</v>
          </cell>
          <cell r="L67">
            <v>1718</v>
          </cell>
          <cell r="M67">
            <v>0</v>
          </cell>
          <cell r="N67">
            <v>0</v>
          </cell>
          <cell r="Q67">
            <v>586</v>
          </cell>
          <cell r="R67">
            <v>310</v>
          </cell>
          <cell r="S67">
            <v>0</v>
          </cell>
          <cell r="U67">
            <v>48</v>
          </cell>
          <cell r="V67">
            <v>2548</v>
          </cell>
          <cell r="X67">
            <v>0</v>
          </cell>
          <cell r="Y67">
            <v>0</v>
          </cell>
          <cell r="Z67">
            <v>10</v>
          </cell>
        </row>
        <row r="68">
          <cell r="C68">
            <v>304</v>
          </cell>
          <cell r="E68">
            <v>4</v>
          </cell>
          <cell r="F68">
            <v>2014</v>
          </cell>
          <cell r="G68">
            <v>6668</v>
          </cell>
          <cell r="H68">
            <v>6440</v>
          </cell>
          <cell r="I68">
            <v>678</v>
          </cell>
          <cell r="L68">
            <v>1148</v>
          </cell>
          <cell r="M68">
            <v>0</v>
          </cell>
          <cell r="N68">
            <v>0</v>
          </cell>
          <cell r="Q68">
            <v>878</v>
          </cell>
          <cell r="R68">
            <v>435</v>
          </cell>
          <cell r="S68">
            <v>0</v>
          </cell>
          <cell r="U68">
            <v>80</v>
          </cell>
          <cell r="V68">
            <v>3590</v>
          </cell>
          <cell r="X68">
            <v>30</v>
          </cell>
          <cell r="Y68">
            <v>390</v>
          </cell>
          <cell r="Z68">
            <v>5</v>
          </cell>
        </row>
        <row r="69">
          <cell r="C69">
            <v>305</v>
          </cell>
          <cell r="E69">
            <v>4</v>
          </cell>
          <cell r="F69">
            <v>2014</v>
          </cell>
          <cell r="G69">
            <v>6611</v>
          </cell>
          <cell r="H69">
            <v>9149</v>
          </cell>
          <cell r="I69">
            <v>578</v>
          </cell>
          <cell r="L69">
            <v>1700</v>
          </cell>
          <cell r="M69">
            <v>42</v>
          </cell>
          <cell r="N69">
            <v>41</v>
          </cell>
          <cell r="Q69">
            <v>979</v>
          </cell>
          <cell r="R69">
            <v>200</v>
          </cell>
          <cell r="S69">
            <v>41</v>
          </cell>
          <cell r="U69">
            <v>152</v>
          </cell>
          <cell r="V69">
            <v>4918</v>
          </cell>
          <cell r="X69">
            <v>10</v>
          </cell>
          <cell r="Y69">
            <v>239</v>
          </cell>
          <cell r="Z69">
            <v>51</v>
          </cell>
        </row>
        <row r="70">
          <cell r="C70">
            <v>306</v>
          </cell>
          <cell r="E70">
            <v>4</v>
          </cell>
          <cell r="F70">
            <v>2014</v>
          </cell>
          <cell r="G70">
            <v>3976</v>
          </cell>
          <cell r="H70">
            <v>927</v>
          </cell>
          <cell r="I70">
            <v>298</v>
          </cell>
          <cell r="L70">
            <v>891</v>
          </cell>
          <cell r="M70">
            <v>0</v>
          </cell>
          <cell r="N70">
            <v>0</v>
          </cell>
          <cell r="Q70">
            <v>348</v>
          </cell>
          <cell r="R70">
            <v>124</v>
          </cell>
          <cell r="S70">
            <v>0</v>
          </cell>
          <cell r="U70">
            <v>37</v>
          </cell>
          <cell r="V70">
            <v>2116</v>
          </cell>
          <cell r="X70">
            <v>0</v>
          </cell>
          <cell r="Y70">
            <v>243</v>
          </cell>
          <cell r="Z70">
            <v>0</v>
          </cell>
        </row>
        <row r="71">
          <cell r="C71">
            <v>307</v>
          </cell>
          <cell r="E71">
            <v>4</v>
          </cell>
          <cell r="F71">
            <v>2014</v>
          </cell>
          <cell r="G71">
            <v>4215</v>
          </cell>
          <cell r="H71">
            <v>433</v>
          </cell>
          <cell r="I71">
            <v>520</v>
          </cell>
          <cell r="L71">
            <v>552</v>
          </cell>
          <cell r="M71">
            <v>0</v>
          </cell>
          <cell r="N71">
            <v>0</v>
          </cell>
          <cell r="Q71">
            <v>1335</v>
          </cell>
          <cell r="R71">
            <v>189</v>
          </cell>
          <cell r="S71">
            <v>0</v>
          </cell>
          <cell r="U71">
            <v>12</v>
          </cell>
          <cell r="V71">
            <v>1465</v>
          </cell>
          <cell r="X71">
            <v>0</v>
          </cell>
          <cell r="Y71">
            <v>0</v>
          </cell>
          <cell r="Z71">
            <v>8</v>
          </cell>
        </row>
        <row r="72">
          <cell r="C72">
            <v>308</v>
          </cell>
          <cell r="E72">
            <v>4</v>
          </cell>
          <cell r="F72">
            <v>2014</v>
          </cell>
          <cell r="G72">
            <v>5082</v>
          </cell>
          <cell r="H72">
            <v>1846</v>
          </cell>
          <cell r="I72">
            <v>391</v>
          </cell>
          <cell r="L72">
            <v>653</v>
          </cell>
          <cell r="M72">
            <v>0</v>
          </cell>
          <cell r="N72">
            <v>5</v>
          </cell>
          <cell r="Q72">
            <v>496</v>
          </cell>
          <cell r="R72">
            <v>108</v>
          </cell>
          <cell r="S72">
            <v>0</v>
          </cell>
          <cell r="U72">
            <v>15</v>
          </cell>
          <cell r="V72">
            <v>1057</v>
          </cell>
          <cell r="X72">
            <v>0</v>
          </cell>
          <cell r="Y72">
            <v>72</v>
          </cell>
          <cell r="Z72">
            <v>0</v>
          </cell>
        </row>
        <row r="73">
          <cell r="C73">
            <v>802</v>
          </cell>
          <cell r="E73">
            <v>4</v>
          </cell>
          <cell r="F73">
            <v>2014</v>
          </cell>
          <cell r="G73">
            <v>3880</v>
          </cell>
          <cell r="H73">
            <v>7300</v>
          </cell>
          <cell r="I73">
            <v>902</v>
          </cell>
          <cell r="L73">
            <v>1700</v>
          </cell>
          <cell r="M73">
            <v>44</v>
          </cell>
          <cell r="N73">
            <v>0</v>
          </cell>
          <cell r="Q73">
            <v>253</v>
          </cell>
          <cell r="R73">
            <v>192</v>
          </cell>
          <cell r="S73">
            <v>0</v>
          </cell>
          <cell r="U73">
            <v>41</v>
          </cell>
          <cell r="V73">
            <v>2936</v>
          </cell>
          <cell r="X73">
            <v>129</v>
          </cell>
          <cell r="Y73">
            <v>159</v>
          </cell>
          <cell r="Z73">
            <v>30</v>
          </cell>
        </row>
        <row r="74">
          <cell r="C74">
            <v>803</v>
          </cell>
          <cell r="E74">
            <v>4</v>
          </cell>
          <cell r="F74">
            <v>2014</v>
          </cell>
          <cell r="G74">
            <v>5940</v>
          </cell>
          <cell r="H74">
            <v>8997</v>
          </cell>
          <cell r="I74">
            <v>500</v>
          </cell>
          <cell r="L74">
            <v>1972</v>
          </cell>
          <cell r="M74">
            <v>73</v>
          </cell>
          <cell r="N74">
            <v>123</v>
          </cell>
          <cell r="Q74">
            <v>700</v>
          </cell>
          <cell r="R74">
            <v>226</v>
          </cell>
          <cell r="S74">
            <v>48</v>
          </cell>
          <cell r="U74">
            <v>84</v>
          </cell>
          <cell r="V74">
            <v>9234</v>
          </cell>
          <cell r="X74">
            <v>309</v>
          </cell>
          <cell r="Y74">
            <v>390</v>
          </cell>
          <cell r="Z74">
            <v>3</v>
          </cell>
        </row>
        <row r="75">
          <cell r="C75">
            <v>804</v>
          </cell>
          <cell r="E75">
            <v>4</v>
          </cell>
          <cell r="F75">
            <v>2014</v>
          </cell>
          <cell r="G75">
            <v>11585</v>
          </cell>
          <cell r="H75">
            <v>2296</v>
          </cell>
          <cell r="I75">
            <v>882</v>
          </cell>
          <cell r="L75">
            <v>2453</v>
          </cell>
          <cell r="M75">
            <v>53</v>
          </cell>
          <cell r="N75">
            <v>8</v>
          </cell>
          <cell r="Q75">
            <v>1551</v>
          </cell>
          <cell r="R75">
            <v>210</v>
          </cell>
          <cell r="S75">
            <v>3</v>
          </cell>
          <cell r="U75">
            <v>39</v>
          </cell>
          <cell r="V75">
            <v>5010</v>
          </cell>
          <cell r="X75">
            <v>0</v>
          </cell>
          <cell r="Y75">
            <v>207</v>
          </cell>
          <cell r="Z75">
            <v>0</v>
          </cell>
        </row>
        <row r="76">
          <cell r="C76">
            <v>805</v>
          </cell>
          <cell r="E76">
            <v>4</v>
          </cell>
          <cell r="F76">
            <v>2014</v>
          </cell>
          <cell r="G76">
            <v>5284</v>
          </cell>
          <cell r="H76">
            <v>3318</v>
          </cell>
          <cell r="I76">
            <v>786</v>
          </cell>
          <cell r="L76">
            <v>2395</v>
          </cell>
          <cell r="M76">
            <v>145</v>
          </cell>
          <cell r="N76">
            <v>50</v>
          </cell>
          <cell r="Q76">
            <v>321</v>
          </cell>
          <cell r="R76">
            <v>220</v>
          </cell>
          <cell r="S76">
            <v>10</v>
          </cell>
          <cell r="U76">
            <v>84</v>
          </cell>
          <cell r="V76">
            <v>5544</v>
          </cell>
          <cell r="X76">
            <v>370</v>
          </cell>
          <cell r="Y76">
            <v>227</v>
          </cell>
          <cell r="Z76">
            <v>30</v>
          </cell>
        </row>
        <row r="77">
          <cell r="C77">
            <v>806</v>
          </cell>
          <cell r="E77">
            <v>4</v>
          </cell>
          <cell r="F77">
            <v>2014</v>
          </cell>
          <cell r="G77">
            <v>2733</v>
          </cell>
          <cell r="H77">
            <v>1074</v>
          </cell>
          <cell r="I77">
            <v>488</v>
          </cell>
          <cell r="L77">
            <v>2525</v>
          </cell>
          <cell r="M77">
            <v>80</v>
          </cell>
          <cell r="N77">
            <v>52</v>
          </cell>
          <cell r="Q77">
            <v>184</v>
          </cell>
          <cell r="R77">
            <v>168</v>
          </cell>
          <cell r="S77">
            <v>30</v>
          </cell>
          <cell r="U77">
            <v>144</v>
          </cell>
          <cell r="V77">
            <v>3297</v>
          </cell>
          <cell r="X77">
            <v>105</v>
          </cell>
          <cell r="Y77">
            <v>0</v>
          </cell>
          <cell r="Z77">
            <v>30</v>
          </cell>
        </row>
        <row r="78">
          <cell r="C78">
            <v>807</v>
          </cell>
          <cell r="E78">
            <v>4</v>
          </cell>
          <cell r="F78">
            <v>2014</v>
          </cell>
          <cell r="G78">
            <v>4776</v>
          </cell>
          <cell r="H78">
            <v>2288</v>
          </cell>
          <cell r="I78">
            <v>664</v>
          </cell>
          <cell r="L78">
            <v>2239</v>
          </cell>
          <cell r="M78">
            <v>26</v>
          </cell>
          <cell r="N78">
            <v>11</v>
          </cell>
          <cell r="Q78">
            <v>1581</v>
          </cell>
          <cell r="R78">
            <v>138</v>
          </cell>
          <cell r="S78">
            <v>8</v>
          </cell>
          <cell r="U78">
            <v>56</v>
          </cell>
          <cell r="V78">
            <v>3068</v>
          </cell>
          <cell r="X78">
            <v>0</v>
          </cell>
          <cell r="Y78">
            <v>156</v>
          </cell>
          <cell r="Z78">
            <v>32</v>
          </cell>
        </row>
        <row r="79">
          <cell r="C79">
            <v>808</v>
          </cell>
          <cell r="E79">
            <v>4</v>
          </cell>
          <cell r="F79">
            <v>2014</v>
          </cell>
          <cell r="G79">
            <v>7562</v>
          </cell>
          <cell r="H79">
            <v>3576</v>
          </cell>
          <cell r="I79">
            <v>585</v>
          </cell>
          <cell r="L79">
            <v>2235</v>
          </cell>
          <cell r="M79">
            <v>49</v>
          </cell>
          <cell r="N79">
            <v>0</v>
          </cell>
          <cell r="Q79">
            <v>612</v>
          </cell>
          <cell r="R79">
            <v>142</v>
          </cell>
          <cell r="S79">
            <v>0</v>
          </cell>
          <cell r="U79">
            <v>19</v>
          </cell>
          <cell r="V79">
            <v>5178</v>
          </cell>
          <cell r="X79">
            <v>145</v>
          </cell>
          <cell r="Y79">
            <v>306</v>
          </cell>
          <cell r="Z79">
            <v>194</v>
          </cell>
        </row>
        <row r="80">
          <cell r="C80">
            <v>1301</v>
          </cell>
          <cell r="E80">
            <v>4</v>
          </cell>
          <cell r="F80">
            <v>2014</v>
          </cell>
          <cell r="G80">
            <v>6685</v>
          </cell>
          <cell r="H80">
            <v>1860</v>
          </cell>
          <cell r="I80">
            <v>978</v>
          </cell>
          <cell r="L80">
            <v>4989</v>
          </cell>
          <cell r="M80">
            <v>43</v>
          </cell>
          <cell r="N80">
            <v>34</v>
          </cell>
          <cell r="Q80">
            <v>1078</v>
          </cell>
          <cell r="R80">
            <v>680</v>
          </cell>
          <cell r="S80">
            <v>42</v>
          </cell>
          <cell r="U80">
            <v>206</v>
          </cell>
          <cell r="V80">
            <v>8109</v>
          </cell>
          <cell r="X80">
            <v>509</v>
          </cell>
          <cell r="Y80">
            <v>583</v>
          </cell>
          <cell r="Z80">
            <v>195</v>
          </cell>
        </row>
        <row r="81">
          <cell r="C81">
            <v>1302</v>
          </cell>
          <cell r="E81">
            <v>4</v>
          </cell>
          <cell r="F81">
            <v>2014</v>
          </cell>
          <cell r="G81">
            <v>2318</v>
          </cell>
          <cell r="H81">
            <v>1952</v>
          </cell>
          <cell r="I81">
            <v>418</v>
          </cell>
          <cell r="L81">
            <v>1258</v>
          </cell>
          <cell r="M81">
            <v>37</v>
          </cell>
          <cell r="N81">
            <v>0</v>
          </cell>
          <cell r="Q81">
            <v>507</v>
          </cell>
          <cell r="R81">
            <v>168</v>
          </cell>
          <cell r="S81">
            <v>0</v>
          </cell>
          <cell r="U81">
            <v>22</v>
          </cell>
          <cell r="V81">
            <v>1575</v>
          </cell>
          <cell r="X81">
            <v>55</v>
          </cell>
          <cell r="Y81">
            <v>68</v>
          </cell>
          <cell r="Z81">
            <v>0</v>
          </cell>
        </row>
        <row r="82">
          <cell r="C82">
            <v>1303</v>
          </cell>
          <cell r="E82">
            <v>4</v>
          </cell>
          <cell r="F82">
            <v>2014</v>
          </cell>
          <cell r="G82">
            <v>6124</v>
          </cell>
          <cell r="H82">
            <v>5328</v>
          </cell>
          <cell r="I82">
            <v>506</v>
          </cell>
          <cell r="L82">
            <v>1024</v>
          </cell>
          <cell r="M82">
            <v>0</v>
          </cell>
          <cell r="N82">
            <v>8</v>
          </cell>
          <cell r="Q82">
            <v>1546</v>
          </cell>
          <cell r="R82">
            <v>309</v>
          </cell>
          <cell r="S82">
            <v>3</v>
          </cell>
          <cell r="U82">
            <v>0</v>
          </cell>
          <cell r="V82">
            <v>3070</v>
          </cell>
          <cell r="X82">
            <v>0</v>
          </cell>
          <cell r="Y82">
            <v>120</v>
          </cell>
          <cell r="Z82">
            <v>41</v>
          </cell>
        </row>
        <row r="83">
          <cell r="C83">
            <v>1304</v>
          </cell>
          <cell r="E83">
            <v>4</v>
          </cell>
          <cell r="F83">
            <v>2014</v>
          </cell>
          <cell r="G83">
            <v>1725</v>
          </cell>
          <cell r="H83">
            <v>1894</v>
          </cell>
          <cell r="I83">
            <v>500</v>
          </cell>
          <cell r="L83">
            <v>1343</v>
          </cell>
          <cell r="M83">
            <v>13</v>
          </cell>
          <cell r="N83">
            <v>39</v>
          </cell>
          <cell r="Q83">
            <v>136</v>
          </cell>
          <cell r="R83">
            <v>123</v>
          </cell>
          <cell r="S83">
            <v>3</v>
          </cell>
          <cell r="U83">
            <v>205</v>
          </cell>
          <cell r="V83">
            <v>1319</v>
          </cell>
          <cell r="X83">
            <v>32</v>
          </cell>
          <cell r="Y83">
            <v>11</v>
          </cell>
          <cell r="Z83">
            <v>0</v>
          </cell>
        </row>
        <row r="84">
          <cell r="C84">
            <v>1305</v>
          </cell>
          <cell r="E84">
            <v>4</v>
          </cell>
          <cell r="F84">
            <v>2014</v>
          </cell>
          <cell r="G84">
            <v>1816</v>
          </cell>
          <cell r="H84">
            <v>460</v>
          </cell>
          <cell r="I84">
            <v>0</v>
          </cell>
          <cell r="L84">
            <v>0</v>
          </cell>
          <cell r="M84">
            <v>0</v>
          </cell>
          <cell r="N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241</v>
          </cell>
          <cell r="X84">
            <v>0</v>
          </cell>
          <cell r="Y84">
            <v>0</v>
          </cell>
          <cell r="Z84">
            <v>0</v>
          </cell>
        </row>
        <row r="85">
          <cell r="C85">
            <v>1306</v>
          </cell>
          <cell r="E85">
            <v>4</v>
          </cell>
          <cell r="F85">
            <v>2014</v>
          </cell>
          <cell r="G85">
            <v>1919</v>
          </cell>
          <cell r="H85">
            <v>4965</v>
          </cell>
          <cell r="I85">
            <v>329</v>
          </cell>
          <cell r="L85">
            <v>544</v>
          </cell>
          <cell r="M85">
            <v>37</v>
          </cell>
          <cell r="N85">
            <v>0</v>
          </cell>
          <cell r="Q85">
            <v>218</v>
          </cell>
          <cell r="R85">
            <v>181</v>
          </cell>
          <cell r="S85">
            <v>0</v>
          </cell>
          <cell r="U85">
            <v>32</v>
          </cell>
          <cell r="V85">
            <v>1420</v>
          </cell>
          <cell r="X85">
            <v>30</v>
          </cell>
          <cell r="Y85">
            <v>66</v>
          </cell>
          <cell r="Z85">
            <v>0</v>
          </cell>
        </row>
        <row r="86">
          <cell r="C86">
            <v>1301</v>
          </cell>
          <cell r="E86">
            <v>4</v>
          </cell>
          <cell r="F86">
            <v>2014</v>
          </cell>
          <cell r="G86">
            <v>6208</v>
          </cell>
          <cell r="H86">
            <v>1620</v>
          </cell>
          <cell r="I86">
            <v>904</v>
          </cell>
          <cell r="L86">
            <v>4981</v>
          </cell>
          <cell r="M86">
            <v>1</v>
          </cell>
          <cell r="N86">
            <v>44</v>
          </cell>
          <cell r="Q86">
            <v>989</v>
          </cell>
          <cell r="R86">
            <v>661</v>
          </cell>
          <cell r="S86">
            <v>37</v>
          </cell>
          <cell r="U86">
            <v>187</v>
          </cell>
          <cell r="V86">
            <v>9010</v>
          </cell>
          <cell r="X86">
            <v>441</v>
          </cell>
          <cell r="Y86">
            <v>428</v>
          </cell>
          <cell r="Z86">
            <v>115</v>
          </cell>
        </row>
        <row r="87">
          <cell r="C87">
            <v>1302</v>
          </cell>
          <cell r="E87">
            <v>4</v>
          </cell>
          <cell r="F87">
            <v>2014</v>
          </cell>
          <cell r="G87">
            <v>2688</v>
          </cell>
          <cell r="H87">
            <v>2162</v>
          </cell>
          <cell r="I87">
            <v>393</v>
          </cell>
          <cell r="L87">
            <v>1083</v>
          </cell>
          <cell r="M87">
            <v>37</v>
          </cell>
          <cell r="N87">
            <v>0</v>
          </cell>
          <cell r="Q87">
            <v>466</v>
          </cell>
          <cell r="R87">
            <v>189</v>
          </cell>
          <cell r="S87">
            <v>0</v>
          </cell>
          <cell r="U87">
            <v>22</v>
          </cell>
          <cell r="V87">
            <v>1700</v>
          </cell>
          <cell r="X87">
            <v>44</v>
          </cell>
          <cell r="Y87">
            <v>54</v>
          </cell>
          <cell r="Z87">
            <v>0</v>
          </cell>
        </row>
        <row r="88">
          <cell r="C88">
            <v>1303</v>
          </cell>
          <cell r="E88">
            <v>4</v>
          </cell>
          <cell r="F88">
            <v>2014</v>
          </cell>
          <cell r="G88">
            <v>5795</v>
          </cell>
          <cell r="H88">
            <v>5112</v>
          </cell>
          <cell r="I88">
            <v>464</v>
          </cell>
          <cell r="L88">
            <v>1009</v>
          </cell>
          <cell r="M88">
            <v>0</v>
          </cell>
          <cell r="N88">
            <v>46</v>
          </cell>
          <cell r="Q88">
            <v>1524</v>
          </cell>
          <cell r="R88">
            <v>294</v>
          </cell>
          <cell r="S88">
            <v>3</v>
          </cell>
          <cell r="U88">
            <v>0</v>
          </cell>
          <cell r="V88">
            <v>3188</v>
          </cell>
          <cell r="X88">
            <v>0</v>
          </cell>
          <cell r="Y88">
            <v>161</v>
          </cell>
          <cell r="Z88">
            <v>26</v>
          </cell>
        </row>
        <row r="89">
          <cell r="C89">
            <v>1304</v>
          </cell>
          <cell r="E89">
            <v>4</v>
          </cell>
          <cell r="F89">
            <v>2014</v>
          </cell>
          <cell r="G89">
            <v>1746</v>
          </cell>
          <cell r="H89">
            <v>1761</v>
          </cell>
          <cell r="I89">
            <v>490</v>
          </cell>
          <cell r="L89">
            <v>1517</v>
          </cell>
          <cell r="M89">
            <v>23</v>
          </cell>
          <cell r="N89">
            <v>55</v>
          </cell>
          <cell r="Q89">
            <v>115</v>
          </cell>
          <cell r="R89">
            <v>105</v>
          </cell>
          <cell r="S89">
            <v>8</v>
          </cell>
          <cell r="U89">
            <v>205</v>
          </cell>
          <cell r="V89">
            <v>2509</v>
          </cell>
          <cell r="X89">
            <v>23</v>
          </cell>
          <cell r="Y89">
            <v>7</v>
          </cell>
          <cell r="Z89">
            <v>0</v>
          </cell>
        </row>
        <row r="90">
          <cell r="C90">
            <v>1305</v>
          </cell>
          <cell r="E90">
            <v>4</v>
          </cell>
          <cell r="F90">
            <v>2014</v>
          </cell>
          <cell r="G90">
            <v>1847</v>
          </cell>
          <cell r="H90">
            <v>461</v>
          </cell>
          <cell r="I90">
            <v>0</v>
          </cell>
          <cell r="L90">
            <v>0</v>
          </cell>
          <cell r="M90">
            <v>0</v>
          </cell>
          <cell r="N90">
            <v>0</v>
          </cell>
          <cell r="Q90">
            <v>0</v>
          </cell>
          <cell r="R90">
            <v>0</v>
          </cell>
          <cell r="S90">
            <v>0</v>
          </cell>
          <cell r="U90">
            <v>0</v>
          </cell>
          <cell r="V90">
            <v>273</v>
          </cell>
          <cell r="X90">
            <v>0</v>
          </cell>
          <cell r="Y90">
            <v>0</v>
          </cell>
          <cell r="Z90">
            <v>0</v>
          </cell>
        </row>
        <row r="91">
          <cell r="C91">
            <v>1306</v>
          </cell>
          <cell r="E91">
            <v>4</v>
          </cell>
          <cell r="F91">
            <v>2014</v>
          </cell>
          <cell r="G91">
            <v>2420</v>
          </cell>
          <cell r="H91">
            <v>4490</v>
          </cell>
          <cell r="I91">
            <v>226</v>
          </cell>
          <cell r="L91">
            <v>416</v>
          </cell>
          <cell r="M91">
            <v>29</v>
          </cell>
          <cell r="N91">
            <v>0</v>
          </cell>
          <cell r="Q91">
            <v>119</v>
          </cell>
          <cell r="R91">
            <v>97</v>
          </cell>
          <cell r="S91">
            <v>0</v>
          </cell>
          <cell r="U91">
            <v>26</v>
          </cell>
          <cell r="V91">
            <v>1220</v>
          </cell>
          <cell r="X91">
            <v>34</v>
          </cell>
          <cell r="Y91">
            <v>44</v>
          </cell>
          <cell r="Z91">
            <v>0</v>
          </cell>
        </row>
        <row r="92">
          <cell r="C92">
            <v>701</v>
          </cell>
          <cell r="E92">
            <v>4</v>
          </cell>
          <cell r="F92">
            <v>2014</v>
          </cell>
          <cell r="G92">
            <v>17783</v>
          </cell>
          <cell r="H92">
            <v>13224</v>
          </cell>
          <cell r="I92">
            <v>1238</v>
          </cell>
          <cell r="L92">
            <v>6668</v>
          </cell>
          <cell r="M92">
            <v>72</v>
          </cell>
          <cell r="N92">
            <v>78</v>
          </cell>
          <cell r="Q92">
            <v>1161</v>
          </cell>
          <cell r="R92">
            <v>766</v>
          </cell>
          <cell r="S92">
            <v>18</v>
          </cell>
          <cell r="U92">
            <v>111</v>
          </cell>
          <cell r="V92">
            <v>11538</v>
          </cell>
          <cell r="X92">
            <v>0</v>
          </cell>
          <cell r="Y92">
            <v>1171</v>
          </cell>
          <cell r="Z92">
            <v>302</v>
          </cell>
        </row>
        <row r="93">
          <cell r="C93">
            <v>702</v>
          </cell>
          <cell r="E93">
            <v>4</v>
          </cell>
          <cell r="F93">
            <v>2014</v>
          </cell>
          <cell r="G93">
            <v>4387</v>
          </cell>
          <cell r="H93">
            <v>797</v>
          </cell>
          <cell r="I93">
            <v>504</v>
          </cell>
          <cell r="L93">
            <v>428</v>
          </cell>
          <cell r="M93">
            <v>31</v>
          </cell>
          <cell r="N93">
            <v>0</v>
          </cell>
          <cell r="Q93">
            <v>243</v>
          </cell>
          <cell r="R93">
            <v>52</v>
          </cell>
          <cell r="S93">
            <v>0</v>
          </cell>
          <cell r="U93">
            <v>17</v>
          </cell>
          <cell r="V93">
            <v>1753</v>
          </cell>
          <cell r="X93">
            <v>0</v>
          </cell>
          <cell r="Y93">
            <v>200</v>
          </cell>
          <cell r="Z93">
            <v>55</v>
          </cell>
        </row>
        <row r="94">
          <cell r="C94">
            <v>703</v>
          </cell>
          <cell r="E94">
            <v>4</v>
          </cell>
          <cell r="F94">
            <v>2014</v>
          </cell>
          <cell r="G94">
            <v>5770</v>
          </cell>
          <cell r="H94">
            <v>7684</v>
          </cell>
          <cell r="I94">
            <v>460</v>
          </cell>
          <cell r="L94">
            <v>1828</v>
          </cell>
          <cell r="M94">
            <v>32</v>
          </cell>
          <cell r="N94">
            <v>13</v>
          </cell>
          <cell r="Q94">
            <v>657</v>
          </cell>
          <cell r="R94">
            <v>144</v>
          </cell>
          <cell r="S94">
            <v>8</v>
          </cell>
          <cell r="U94">
            <v>50</v>
          </cell>
          <cell r="V94">
            <v>6105</v>
          </cell>
          <cell r="X94">
            <v>149</v>
          </cell>
          <cell r="Y94">
            <v>390</v>
          </cell>
          <cell r="Z94">
            <v>270</v>
          </cell>
        </row>
        <row r="95">
          <cell r="C95">
            <v>704</v>
          </cell>
          <cell r="E95">
            <v>4</v>
          </cell>
          <cell r="F95">
            <v>2014</v>
          </cell>
          <cell r="G95">
            <v>11391</v>
          </cell>
          <cell r="H95">
            <v>3107</v>
          </cell>
          <cell r="I95">
            <v>1199</v>
          </cell>
          <cell r="L95">
            <v>4444</v>
          </cell>
          <cell r="M95">
            <v>262</v>
          </cell>
          <cell r="N95">
            <v>68</v>
          </cell>
          <cell r="Q95">
            <v>550</v>
          </cell>
          <cell r="R95">
            <v>545</v>
          </cell>
          <cell r="S95">
            <v>45</v>
          </cell>
          <cell r="U95">
            <v>320</v>
          </cell>
          <cell r="V95">
            <v>9857</v>
          </cell>
          <cell r="X95">
            <v>24</v>
          </cell>
          <cell r="Y95">
            <v>310</v>
          </cell>
          <cell r="Z95">
            <v>107</v>
          </cell>
        </row>
        <row r="96">
          <cell r="C96">
            <v>705</v>
          </cell>
          <cell r="E96">
            <v>4</v>
          </cell>
          <cell r="F96">
            <v>2014</v>
          </cell>
          <cell r="G96">
            <v>4261</v>
          </cell>
          <cell r="H96">
            <v>938</v>
          </cell>
          <cell r="I96">
            <v>710</v>
          </cell>
          <cell r="L96">
            <v>800</v>
          </cell>
          <cell r="M96">
            <v>31</v>
          </cell>
          <cell r="N96">
            <v>0</v>
          </cell>
          <cell r="Q96">
            <v>377</v>
          </cell>
          <cell r="R96">
            <v>110</v>
          </cell>
          <cell r="S96">
            <v>7</v>
          </cell>
          <cell r="U96">
            <v>32</v>
          </cell>
          <cell r="V96">
            <v>1381</v>
          </cell>
          <cell r="X96">
            <v>0</v>
          </cell>
          <cell r="Y96">
            <v>150</v>
          </cell>
          <cell r="Z96">
            <v>10</v>
          </cell>
        </row>
        <row r="97">
          <cell r="C97">
            <v>706</v>
          </cell>
          <cell r="E97">
            <v>4</v>
          </cell>
          <cell r="F97">
            <v>2014</v>
          </cell>
          <cell r="G97">
            <v>6642</v>
          </cell>
          <cell r="H97">
            <v>4327</v>
          </cell>
          <cell r="I97">
            <v>970</v>
          </cell>
          <cell r="L97">
            <v>2548</v>
          </cell>
          <cell r="M97">
            <v>97</v>
          </cell>
          <cell r="N97">
            <v>34</v>
          </cell>
          <cell r="Q97">
            <v>515</v>
          </cell>
          <cell r="R97">
            <v>349</v>
          </cell>
          <cell r="S97">
            <v>8</v>
          </cell>
          <cell r="U97">
            <v>137</v>
          </cell>
          <cell r="V97">
            <v>6166</v>
          </cell>
          <cell r="X97">
            <v>0</v>
          </cell>
          <cell r="Y97">
            <v>191</v>
          </cell>
          <cell r="Z97">
            <v>36</v>
          </cell>
        </row>
        <row r="98">
          <cell r="C98">
            <v>707</v>
          </cell>
          <cell r="E98">
            <v>4</v>
          </cell>
          <cell r="F98">
            <v>2014</v>
          </cell>
          <cell r="G98">
            <v>3530</v>
          </cell>
          <cell r="H98">
            <v>3048</v>
          </cell>
          <cell r="I98">
            <v>194</v>
          </cell>
          <cell r="L98">
            <v>1224</v>
          </cell>
          <cell r="M98">
            <v>21</v>
          </cell>
          <cell r="N98">
            <v>6</v>
          </cell>
          <cell r="Q98">
            <v>250</v>
          </cell>
          <cell r="R98">
            <v>181</v>
          </cell>
          <cell r="S98">
            <v>7</v>
          </cell>
          <cell r="U98">
            <v>43</v>
          </cell>
          <cell r="V98">
            <v>1639</v>
          </cell>
          <cell r="X98">
            <v>0</v>
          </cell>
          <cell r="Y98">
            <v>66</v>
          </cell>
          <cell r="Z98">
            <v>15</v>
          </cell>
        </row>
        <row r="99">
          <cell r="C99">
            <v>708</v>
          </cell>
          <cell r="E99">
            <v>4</v>
          </cell>
          <cell r="F99">
            <v>2014</v>
          </cell>
          <cell r="G99">
            <v>2789</v>
          </cell>
          <cell r="H99">
            <v>1412</v>
          </cell>
          <cell r="I99">
            <v>343</v>
          </cell>
          <cell r="L99">
            <v>873</v>
          </cell>
          <cell r="M99">
            <v>25</v>
          </cell>
          <cell r="N99">
            <v>0</v>
          </cell>
          <cell r="Q99">
            <v>218</v>
          </cell>
          <cell r="R99">
            <v>63</v>
          </cell>
          <cell r="S99">
            <v>0</v>
          </cell>
          <cell r="U99">
            <v>6</v>
          </cell>
          <cell r="V99">
            <v>1577</v>
          </cell>
          <cell r="X99">
            <v>0</v>
          </cell>
          <cell r="Y99">
            <v>116</v>
          </cell>
          <cell r="Z99">
            <v>0</v>
          </cell>
        </row>
        <row r="100">
          <cell r="C100">
            <v>709</v>
          </cell>
          <cell r="E100">
            <v>4</v>
          </cell>
          <cell r="F100">
            <v>2014</v>
          </cell>
          <cell r="G100">
            <v>2791</v>
          </cell>
          <cell r="H100">
            <v>1336</v>
          </cell>
          <cell r="I100">
            <v>436</v>
          </cell>
          <cell r="L100">
            <v>436</v>
          </cell>
          <cell r="M100">
            <v>0</v>
          </cell>
          <cell r="N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3</v>
          </cell>
          <cell r="V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C101">
            <v>401</v>
          </cell>
          <cell r="E101">
            <v>4</v>
          </cell>
          <cell r="F101">
            <v>2014</v>
          </cell>
          <cell r="G101">
            <v>8993</v>
          </cell>
          <cell r="H101">
            <v>11397</v>
          </cell>
          <cell r="I101">
            <v>2102</v>
          </cell>
          <cell r="L101">
            <v>7806</v>
          </cell>
          <cell r="M101">
            <v>74</v>
          </cell>
          <cell r="N101">
            <v>224</v>
          </cell>
          <cell r="Q101">
            <v>1890</v>
          </cell>
          <cell r="R101">
            <v>1212</v>
          </cell>
          <cell r="S101">
            <v>127</v>
          </cell>
          <cell r="U101">
            <v>280</v>
          </cell>
          <cell r="V101">
            <v>23496</v>
          </cell>
          <cell r="X101">
            <v>520</v>
          </cell>
          <cell r="Y101">
            <v>1255</v>
          </cell>
          <cell r="Z101">
            <v>792</v>
          </cell>
        </row>
        <row r="102">
          <cell r="C102">
            <v>402</v>
          </cell>
          <cell r="E102">
            <v>4</v>
          </cell>
          <cell r="F102">
            <v>2014</v>
          </cell>
          <cell r="G102">
            <v>4380</v>
          </cell>
          <cell r="H102">
            <v>1726</v>
          </cell>
          <cell r="I102">
            <v>423</v>
          </cell>
          <cell r="L102">
            <v>2684</v>
          </cell>
          <cell r="M102">
            <v>23</v>
          </cell>
          <cell r="N102">
            <v>49</v>
          </cell>
          <cell r="Q102">
            <v>558</v>
          </cell>
          <cell r="R102">
            <v>187</v>
          </cell>
          <cell r="S102">
            <v>9</v>
          </cell>
          <cell r="U102">
            <v>58</v>
          </cell>
          <cell r="V102">
            <v>5266</v>
          </cell>
          <cell r="X102">
            <v>55</v>
          </cell>
          <cell r="Y102">
            <v>179</v>
          </cell>
          <cell r="Z102">
            <v>37</v>
          </cell>
        </row>
        <row r="103">
          <cell r="C103">
            <v>403</v>
          </cell>
          <cell r="E103">
            <v>4</v>
          </cell>
          <cell r="F103">
            <v>2014</v>
          </cell>
          <cell r="G103">
            <v>2646</v>
          </cell>
          <cell r="H103">
            <v>2228</v>
          </cell>
          <cell r="I103">
            <v>527</v>
          </cell>
          <cell r="L103">
            <v>2029</v>
          </cell>
          <cell r="M103">
            <v>27</v>
          </cell>
          <cell r="N103">
            <v>52</v>
          </cell>
          <cell r="Q103">
            <v>286</v>
          </cell>
          <cell r="R103">
            <v>146</v>
          </cell>
          <cell r="S103">
            <v>13</v>
          </cell>
          <cell r="U103">
            <v>59</v>
          </cell>
          <cell r="V103">
            <v>3881</v>
          </cell>
          <cell r="X103">
            <v>0</v>
          </cell>
          <cell r="Y103">
            <v>188</v>
          </cell>
          <cell r="Z103">
            <v>0</v>
          </cell>
        </row>
        <row r="104">
          <cell r="C104">
            <v>404</v>
          </cell>
          <cell r="E104">
            <v>4</v>
          </cell>
          <cell r="F104">
            <v>2014</v>
          </cell>
          <cell r="G104">
            <v>5569</v>
          </cell>
          <cell r="H104">
            <v>3944</v>
          </cell>
          <cell r="I104">
            <v>547</v>
          </cell>
          <cell r="L104">
            <v>2402</v>
          </cell>
          <cell r="M104">
            <v>16</v>
          </cell>
          <cell r="N104">
            <v>10</v>
          </cell>
          <cell r="Q104">
            <v>764</v>
          </cell>
          <cell r="R104">
            <v>195</v>
          </cell>
          <cell r="S104">
            <v>16</v>
          </cell>
          <cell r="U104">
            <v>63</v>
          </cell>
          <cell r="V104">
            <v>6293</v>
          </cell>
          <cell r="X104">
            <v>0</v>
          </cell>
          <cell r="Y104">
            <v>471</v>
          </cell>
          <cell r="Z104">
            <v>44</v>
          </cell>
        </row>
        <row r="105">
          <cell r="C105">
            <v>405</v>
          </cell>
          <cell r="E105">
            <v>4</v>
          </cell>
          <cell r="F105">
            <v>2014</v>
          </cell>
          <cell r="G105">
            <v>1884</v>
          </cell>
          <cell r="H105">
            <v>1269</v>
          </cell>
          <cell r="I105">
            <v>344</v>
          </cell>
          <cell r="L105">
            <v>1851</v>
          </cell>
          <cell r="M105">
            <v>39</v>
          </cell>
          <cell r="N105">
            <v>116</v>
          </cell>
          <cell r="Q105">
            <v>217</v>
          </cell>
          <cell r="R105">
            <v>63</v>
          </cell>
          <cell r="S105">
            <v>61</v>
          </cell>
          <cell r="U105">
            <v>103</v>
          </cell>
          <cell r="V105">
            <v>2986</v>
          </cell>
          <cell r="X105">
            <v>0</v>
          </cell>
          <cell r="Y105">
            <v>124</v>
          </cell>
          <cell r="Z105">
            <v>23</v>
          </cell>
        </row>
        <row r="106">
          <cell r="C106">
            <v>406</v>
          </cell>
          <cell r="E106">
            <v>4</v>
          </cell>
          <cell r="F106">
            <v>2014</v>
          </cell>
          <cell r="G106">
            <v>2933</v>
          </cell>
          <cell r="H106">
            <v>2603</v>
          </cell>
          <cell r="I106">
            <v>352</v>
          </cell>
          <cell r="L106">
            <v>756</v>
          </cell>
          <cell r="M106">
            <v>0</v>
          </cell>
          <cell r="N106">
            <v>0</v>
          </cell>
          <cell r="Q106">
            <v>398</v>
          </cell>
          <cell r="R106">
            <v>155</v>
          </cell>
          <cell r="S106">
            <v>0</v>
          </cell>
          <cell r="U106">
            <v>52</v>
          </cell>
          <cell r="V106">
            <v>1727</v>
          </cell>
          <cell r="X106">
            <v>0</v>
          </cell>
          <cell r="Y106">
            <v>208</v>
          </cell>
          <cell r="Z106">
            <v>0</v>
          </cell>
        </row>
        <row r="107">
          <cell r="C107">
            <v>407</v>
          </cell>
          <cell r="E107">
            <v>4</v>
          </cell>
          <cell r="F107">
            <v>2014</v>
          </cell>
          <cell r="G107">
            <v>3222</v>
          </cell>
          <cell r="H107">
            <v>963</v>
          </cell>
          <cell r="I107">
            <v>555</v>
          </cell>
          <cell r="L107">
            <v>1748</v>
          </cell>
          <cell r="M107">
            <v>0</v>
          </cell>
          <cell r="N107">
            <v>0</v>
          </cell>
          <cell r="Q107">
            <v>301</v>
          </cell>
          <cell r="R107">
            <v>104</v>
          </cell>
          <cell r="S107">
            <v>0</v>
          </cell>
          <cell r="U107">
            <v>65</v>
          </cell>
          <cell r="V107">
            <v>1223</v>
          </cell>
          <cell r="X107">
            <v>0</v>
          </cell>
          <cell r="Y107">
            <v>246</v>
          </cell>
          <cell r="Z107">
            <v>78</v>
          </cell>
        </row>
        <row r="108">
          <cell r="C108">
            <v>408</v>
          </cell>
          <cell r="E108">
            <v>4</v>
          </cell>
          <cell r="F108">
            <v>2014</v>
          </cell>
          <cell r="G108">
            <v>3336</v>
          </cell>
          <cell r="H108">
            <v>3290</v>
          </cell>
          <cell r="I108">
            <v>284</v>
          </cell>
          <cell r="L108">
            <v>758</v>
          </cell>
          <cell r="M108">
            <v>0</v>
          </cell>
          <cell r="N108">
            <v>0</v>
          </cell>
          <cell r="Q108">
            <v>1460</v>
          </cell>
          <cell r="R108">
            <v>160</v>
          </cell>
          <cell r="S108">
            <v>0</v>
          </cell>
          <cell r="U108">
            <v>22</v>
          </cell>
          <cell r="V108">
            <v>1532</v>
          </cell>
          <cell r="X108">
            <v>0</v>
          </cell>
          <cell r="Y108">
            <v>0</v>
          </cell>
          <cell r="Z108">
            <v>0</v>
          </cell>
        </row>
        <row r="109">
          <cell r="C109">
            <v>409</v>
          </cell>
          <cell r="E109">
            <v>4</v>
          </cell>
          <cell r="F109">
            <v>2014</v>
          </cell>
          <cell r="G109">
            <v>5649</v>
          </cell>
          <cell r="H109">
            <v>4850</v>
          </cell>
          <cell r="I109">
            <v>201</v>
          </cell>
          <cell r="L109">
            <v>532</v>
          </cell>
          <cell r="M109">
            <v>16</v>
          </cell>
          <cell r="N109">
            <v>5</v>
          </cell>
          <cell r="Q109">
            <v>801</v>
          </cell>
          <cell r="R109">
            <v>46</v>
          </cell>
          <cell r="S109">
            <v>6</v>
          </cell>
          <cell r="U109">
            <v>15</v>
          </cell>
          <cell r="V109">
            <v>3258</v>
          </cell>
          <cell r="X109">
            <v>0</v>
          </cell>
          <cell r="Y109">
            <v>334</v>
          </cell>
          <cell r="Z109">
            <v>0</v>
          </cell>
        </row>
        <row r="110">
          <cell r="C110">
            <v>410</v>
          </cell>
          <cell r="E110">
            <v>4</v>
          </cell>
          <cell r="F110">
            <v>2014</v>
          </cell>
          <cell r="G110">
            <v>10796</v>
          </cell>
          <cell r="H110">
            <v>3780</v>
          </cell>
          <cell r="I110">
            <v>1674</v>
          </cell>
          <cell r="L110">
            <v>3921</v>
          </cell>
          <cell r="M110">
            <v>45</v>
          </cell>
          <cell r="N110">
            <v>110</v>
          </cell>
          <cell r="Q110">
            <v>1356</v>
          </cell>
          <cell r="R110">
            <v>670</v>
          </cell>
          <cell r="S110">
            <v>52</v>
          </cell>
          <cell r="U110">
            <v>228</v>
          </cell>
          <cell r="V110">
            <v>9981</v>
          </cell>
          <cell r="X110">
            <v>281</v>
          </cell>
          <cell r="Y110">
            <v>444</v>
          </cell>
          <cell r="Z110">
            <v>92</v>
          </cell>
        </row>
        <row r="111">
          <cell r="C111">
            <v>411</v>
          </cell>
          <cell r="E111">
            <v>4</v>
          </cell>
          <cell r="F111">
            <v>2014</v>
          </cell>
          <cell r="G111">
            <v>4815</v>
          </cell>
          <cell r="H111">
            <v>2632</v>
          </cell>
          <cell r="I111">
            <v>421</v>
          </cell>
          <cell r="L111">
            <v>654</v>
          </cell>
          <cell r="M111">
            <v>0</v>
          </cell>
          <cell r="N111">
            <v>0</v>
          </cell>
          <cell r="Q111">
            <v>232</v>
          </cell>
          <cell r="R111">
            <v>104</v>
          </cell>
          <cell r="S111">
            <v>0</v>
          </cell>
          <cell r="U111">
            <v>9</v>
          </cell>
          <cell r="V111">
            <v>2520</v>
          </cell>
          <cell r="X111">
            <v>0</v>
          </cell>
          <cell r="Y111">
            <v>160</v>
          </cell>
          <cell r="Z111">
            <v>22</v>
          </cell>
        </row>
        <row r="112">
          <cell r="C112">
            <v>1001</v>
          </cell>
          <cell r="E112">
            <v>4</v>
          </cell>
          <cell r="F112">
            <v>2014</v>
          </cell>
          <cell r="G112">
            <v>17650</v>
          </cell>
          <cell r="H112">
            <v>6254</v>
          </cell>
          <cell r="I112">
            <v>3332</v>
          </cell>
          <cell r="L112">
            <v>7743</v>
          </cell>
          <cell r="M112">
            <v>130</v>
          </cell>
          <cell r="N112">
            <v>62</v>
          </cell>
          <cell r="Q112">
            <v>3892</v>
          </cell>
          <cell r="R112">
            <v>2304</v>
          </cell>
          <cell r="S112">
            <v>73</v>
          </cell>
          <cell r="U112">
            <v>361</v>
          </cell>
          <cell r="V112">
            <v>14406</v>
          </cell>
          <cell r="X112">
            <v>467</v>
          </cell>
          <cell r="Y112">
            <v>755</v>
          </cell>
          <cell r="Z112">
            <v>260</v>
          </cell>
        </row>
        <row r="113">
          <cell r="C113">
            <v>1002</v>
          </cell>
          <cell r="E113">
            <v>4</v>
          </cell>
          <cell r="F113">
            <v>2014</v>
          </cell>
          <cell r="G113">
            <v>8236</v>
          </cell>
          <cell r="H113">
            <v>925</v>
          </cell>
          <cell r="I113">
            <v>1410</v>
          </cell>
          <cell r="L113">
            <v>3245</v>
          </cell>
          <cell r="M113">
            <v>90</v>
          </cell>
          <cell r="N113">
            <v>26</v>
          </cell>
          <cell r="Q113">
            <v>1593</v>
          </cell>
          <cell r="R113">
            <v>681</v>
          </cell>
          <cell r="S113">
            <v>19</v>
          </cell>
          <cell r="U113">
            <v>220</v>
          </cell>
          <cell r="V113">
            <v>5997</v>
          </cell>
          <cell r="X113">
            <v>0</v>
          </cell>
          <cell r="Y113">
            <v>246</v>
          </cell>
          <cell r="Z113">
            <v>39</v>
          </cell>
        </row>
        <row r="114">
          <cell r="C114">
            <v>1003</v>
          </cell>
          <cell r="E114">
            <v>4</v>
          </cell>
          <cell r="F114">
            <v>2014</v>
          </cell>
          <cell r="G114">
            <v>4597</v>
          </cell>
          <cell r="H114">
            <v>5334</v>
          </cell>
          <cell r="I114">
            <v>905</v>
          </cell>
          <cell r="L114">
            <v>1470</v>
          </cell>
          <cell r="M114">
            <v>38</v>
          </cell>
          <cell r="N114">
            <v>25</v>
          </cell>
          <cell r="Q114">
            <v>738</v>
          </cell>
          <cell r="R114">
            <v>374</v>
          </cell>
          <cell r="S114">
            <v>10</v>
          </cell>
          <cell r="U114">
            <v>85</v>
          </cell>
          <cell r="V114">
            <v>2977</v>
          </cell>
          <cell r="X114">
            <v>0</v>
          </cell>
          <cell r="Y114">
            <v>135</v>
          </cell>
          <cell r="Z114">
            <v>0</v>
          </cell>
        </row>
        <row r="115">
          <cell r="C115">
            <v>1004</v>
          </cell>
          <cell r="E115">
            <v>4</v>
          </cell>
          <cell r="F115">
            <v>2014</v>
          </cell>
          <cell r="G115">
            <v>9026</v>
          </cell>
          <cell r="H115">
            <v>8630</v>
          </cell>
          <cell r="I115">
            <v>1171</v>
          </cell>
          <cell r="L115">
            <v>3726</v>
          </cell>
          <cell r="M115">
            <v>127</v>
          </cell>
          <cell r="N115">
            <v>78</v>
          </cell>
          <cell r="Q115">
            <v>1779</v>
          </cell>
          <cell r="R115">
            <v>708</v>
          </cell>
          <cell r="S115">
            <v>17</v>
          </cell>
          <cell r="U115">
            <v>253</v>
          </cell>
          <cell r="V115">
            <v>6573</v>
          </cell>
          <cell r="X115">
            <v>104</v>
          </cell>
          <cell r="Y115">
            <v>462</v>
          </cell>
          <cell r="Z115">
            <v>110</v>
          </cell>
        </row>
        <row r="116">
          <cell r="C116">
            <v>1005</v>
          </cell>
          <cell r="E116">
            <v>4</v>
          </cell>
          <cell r="F116">
            <v>2014</v>
          </cell>
          <cell r="G116">
            <v>7589</v>
          </cell>
          <cell r="H116">
            <v>3423</v>
          </cell>
          <cell r="I116">
            <v>2256</v>
          </cell>
          <cell r="L116">
            <v>4166</v>
          </cell>
          <cell r="M116">
            <v>62</v>
          </cell>
          <cell r="N116">
            <v>7</v>
          </cell>
          <cell r="Q116">
            <v>433</v>
          </cell>
          <cell r="R116">
            <v>228</v>
          </cell>
          <cell r="S116">
            <v>1</v>
          </cell>
          <cell r="U116">
            <v>119</v>
          </cell>
          <cell r="V116">
            <v>10219</v>
          </cell>
          <cell r="X116">
            <v>41</v>
          </cell>
          <cell r="Y116">
            <v>252</v>
          </cell>
          <cell r="Z116">
            <v>139</v>
          </cell>
        </row>
        <row r="117">
          <cell r="C117">
            <v>1006</v>
          </cell>
          <cell r="E117">
            <v>4</v>
          </cell>
          <cell r="F117">
            <v>2014</v>
          </cell>
          <cell r="G117">
            <v>5272</v>
          </cell>
          <cell r="H117">
            <v>1240</v>
          </cell>
          <cell r="I117">
            <v>346</v>
          </cell>
          <cell r="L117">
            <v>923</v>
          </cell>
          <cell r="M117">
            <v>6</v>
          </cell>
          <cell r="N117">
            <v>0</v>
          </cell>
          <cell r="Q117">
            <v>577</v>
          </cell>
          <cell r="R117">
            <v>152</v>
          </cell>
          <cell r="S117">
            <v>0</v>
          </cell>
          <cell r="U117">
            <v>21</v>
          </cell>
          <cell r="V117">
            <v>2116</v>
          </cell>
          <cell r="X117">
            <v>0</v>
          </cell>
          <cell r="Y117">
            <v>124</v>
          </cell>
          <cell r="Z117">
            <v>0</v>
          </cell>
        </row>
        <row r="118">
          <cell r="C118">
            <v>1007</v>
          </cell>
          <cell r="E118">
            <v>4</v>
          </cell>
          <cell r="F118">
            <v>2014</v>
          </cell>
          <cell r="G118">
            <v>3865</v>
          </cell>
          <cell r="H118">
            <v>652</v>
          </cell>
          <cell r="I118">
            <v>1058</v>
          </cell>
          <cell r="L118">
            <v>1767</v>
          </cell>
          <cell r="M118">
            <v>26</v>
          </cell>
          <cell r="N118">
            <v>14</v>
          </cell>
          <cell r="Q118">
            <v>632</v>
          </cell>
          <cell r="R118">
            <v>62</v>
          </cell>
          <cell r="S118">
            <v>0</v>
          </cell>
          <cell r="U118">
            <v>25</v>
          </cell>
          <cell r="V118">
            <v>2146</v>
          </cell>
          <cell r="X118">
            <v>35</v>
          </cell>
          <cell r="Y118">
            <v>47</v>
          </cell>
          <cell r="Z118">
            <v>0</v>
          </cell>
        </row>
        <row r="119">
          <cell r="C119">
            <v>1008</v>
          </cell>
          <cell r="E119">
            <v>4</v>
          </cell>
          <cell r="F119">
            <v>2014</v>
          </cell>
          <cell r="G119">
            <v>5450</v>
          </cell>
          <cell r="H119">
            <v>1952</v>
          </cell>
          <cell r="I119">
            <v>419</v>
          </cell>
          <cell r="L119">
            <v>1264</v>
          </cell>
          <cell r="M119">
            <v>49</v>
          </cell>
          <cell r="N119">
            <v>1</v>
          </cell>
          <cell r="Q119">
            <v>580</v>
          </cell>
          <cell r="R119">
            <v>194</v>
          </cell>
          <cell r="S119">
            <v>8</v>
          </cell>
          <cell r="U119">
            <v>64</v>
          </cell>
          <cell r="V119">
            <v>2143</v>
          </cell>
          <cell r="X119">
            <v>96</v>
          </cell>
          <cell r="Y119">
            <v>102</v>
          </cell>
          <cell r="Z119">
            <v>29</v>
          </cell>
        </row>
        <row r="120">
          <cell r="C120">
            <v>1009</v>
          </cell>
          <cell r="E120">
            <v>4</v>
          </cell>
          <cell r="F120">
            <v>2014</v>
          </cell>
          <cell r="G120">
            <v>7632</v>
          </cell>
          <cell r="H120">
            <v>3112</v>
          </cell>
          <cell r="I120">
            <v>821</v>
          </cell>
          <cell r="L120">
            <v>1683</v>
          </cell>
          <cell r="M120">
            <v>69</v>
          </cell>
          <cell r="N120">
            <v>0</v>
          </cell>
          <cell r="Q120">
            <v>591</v>
          </cell>
          <cell r="R120">
            <v>217</v>
          </cell>
          <cell r="S120">
            <v>1</v>
          </cell>
          <cell r="U120">
            <v>52</v>
          </cell>
          <cell r="V120">
            <v>2780</v>
          </cell>
          <cell r="X120">
            <v>0</v>
          </cell>
          <cell r="Y120">
            <v>207</v>
          </cell>
          <cell r="Z120">
            <v>7</v>
          </cell>
        </row>
        <row r="121">
          <cell r="C121">
            <v>1010</v>
          </cell>
          <cell r="E121">
            <v>4</v>
          </cell>
          <cell r="F121">
            <v>2014</v>
          </cell>
          <cell r="G121">
            <v>5334</v>
          </cell>
          <cell r="H121">
            <v>1499</v>
          </cell>
          <cell r="I121">
            <v>548</v>
          </cell>
          <cell r="L121">
            <v>809</v>
          </cell>
          <cell r="M121">
            <v>17</v>
          </cell>
          <cell r="N121">
            <v>0</v>
          </cell>
          <cell r="Q121">
            <v>838</v>
          </cell>
          <cell r="R121">
            <v>56</v>
          </cell>
          <cell r="S121">
            <v>0</v>
          </cell>
          <cell r="U121">
            <v>20</v>
          </cell>
          <cell r="V121">
            <v>3135</v>
          </cell>
          <cell r="X121">
            <v>0</v>
          </cell>
          <cell r="Y121">
            <v>169</v>
          </cell>
          <cell r="Z121">
            <v>0</v>
          </cell>
        </row>
        <row r="122">
          <cell r="C122">
            <v>1011</v>
          </cell>
          <cell r="E122">
            <v>4</v>
          </cell>
          <cell r="F122">
            <v>2014</v>
          </cell>
          <cell r="G122">
            <v>3208</v>
          </cell>
          <cell r="H122">
            <v>1511</v>
          </cell>
          <cell r="I122">
            <v>411</v>
          </cell>
          <cell r="L122">
            <v>1038</v>
          </cell>
          <cell r="M122">
            <v>14</v>
          </cell>
          <cell r="N122">
            <v>0</v>
          </cell>
          <cell r="Q122">
            <v>726</v>
          </cell>
          <cell r="R122">
            <v>92</v>
          </cell>
          <cell r="S122">
            <v>0</v>
          </cell>
          <cell r="U122">
            <v>17</v>
          </cell>
          <cell r="V122">
            <v>1359</v>
          </cell>
          <cell r="X122">
            <v>0</v>
          </cell>
          <cell r="Y122">
            <v>0</v>
          </cell>
          <cell r="Z122">
            <v>0</v>
          </cell>
        </row>
        <row r="123">
          <cell r="C123">
            <v>1012</v>
          </cell>
          <cell r="E123">
            <v>4</v>
          </cell>
          <cell r="F123">
            <v>2014</v>
          </cell>
          <cell r="G123">
            <v>5846</v>
          </cell>
          <cell r="H123">
            <v>5344</v>
          </cell>
          <cell r="I123">
            <v>726</v>
          </cell>
          <cell r="L123">
            <v>2408</v>
          </cell>
          <cell r="M123">
            <v>87</v>
          </cell>
          <cell r="N123">
            <v>10</v>
          </cell>
          <cell r="Q123">
            <v>1339</v>
          </cell>
          <cell r="R123">
            <v>483</v>
          </cell>
          <cell r="S123">
            <v>22</v>
          </cell>
          <cell r="U123">
            <v>122</v>
          </cell>
          <cell r="V123">
            <v>7565</v>
          </cell>
          <cell r="X123">
            <v>156</v>
          </cell>
          <cell r="Y123">
            <v>228</v>
          </cell>
          <cell r="Z123">
            <v>0</v>
          </cell>
        </row>
        <row r="124">
          <cell r="C124">
            <v>1013</v>
          </cell>
          <cell r="E124">
            <v>4</v>
          </cell>
          <cell r="F124">
            <v>2014</v>
          </cell>
          <cell r="G124">
            <v>4313</v>
          </cell>
          <cell r="H124">
            <v>1806</v>
          </cell>
          <cell r="I124">
            <v>168</v>
          </cell>
          <cell r="L124">
            <v>548</v>
          </cell>
          <cell r="M124">
            <v>15</v>
          </cell>
          <cell r="N124">
            <v>0</v>
          </cell>
          <cell r="Q124">
            <v>450</v>
          </cell>
          <cell r="R124">
            <v>19</v>
          </cell>
          <cell r="S124">
            <v>0</v>
          </cell>
          <cell r="U124">
            <v>14</v>
          </cell>
          <cell r="V124">
            <v>1153</v>
          </cell>
          <cell r="X124">
            <v>0</v>
          </cell>
          <cell r="Y124">
            <v>0</v>
          </cell>
          <cell r="Z124">
            <v>0</v>
          </cell>
        </row>
        <row r="125">
          <cell r="C125">
            <v>1014</v>
          </cell>
          <cell r="E125">
            <v>4</v>
          </cell>
          <cell r="F125">
            <v>2014</v>
          </cell>
          <cell r="G125">
            <v>5863</v>
          </cell>
          <cell r="H125">
            <v>3153</v>
          </cell>
          <cell r="I125">
            <v>515</v>
          </cell>
          <cell r="L125">
            <v>781</v>
          </cell>
          <cell r="M125">
            <v>17</v>
          </cell>
          <cell r="N125">
            <v>1</v>
          </cell>
          <cell r="Q125">
            <v>461</v>
          </cell>
          <cell r="R125">
            <v>113</v>
          </cell>
          <cell r="S125">
            <v>0</v>
          </cell>
          <cell r="U125">
            <v>25</v>
          </cell>
          <cell r="V125">
            <v>2794</v>
          </cell>
          <cell r="X125">
            <v>0</v>
          </cell>
          <cell r="Y125">
            <v>63</v>
          </cell>
          <cell r="Z125">
            <v>21</v>
          </cell>
        </row>
        <row r="126">
          <cell r="C126">
            <v>1015</v>
          </cell>
          <cell r="E126">
            <v>4</v>
          </cell>
          <cell r="F126">
            <v>2014</v>
          </cell>
          <cell r="G126">
            <v>7853</v>
          </cell>
          <cell r="H126">
            <v>1663</v>
          </cell>
          <cell r="I126">
            <v>966</v>
          </cell>
          <cell r="L126">
            <v>1490</v>
          </cell>
          <cell r="M126">
            <v>57</v>
          </cell>
          <cell r="N126">
            <v>0</v>
          </cell>
          <cell r="Q126">
            <v>938</v>
          </cell>
          <cell r="R126">
            <v>386</v>
          </cell>
          <cell r="S126">
            <v>11</v>
          </cell>
          <cell r="U126">
            <v>99</v>
          </cell>
          <cell r="V126">
            <v>5356</v>
          </cell>
          <cell r="X126">
            <v>0</v>
          </cell>
          <cell r="Y126">
            <v>195</v>
          </cell>
          <cell r="Z126">
            <v>0</v>
          </cell>
        </row>
        <row r="127">
          <cell r="C127">
            <v>1202</v>
          </cell>
          <cell r="E127">
            <v>4</v>
          </cell>
          <cell r="F127">
            <v>2014</v>
          </cell>
          <cell r="G127">
            <v>4709</v>
          </cell>
          <cell r="H127">
            <v>1787</v>
          </cell>
          <cell r="I127">
            <v>631</v>
          </cell>
          <cell r="L127">
            <v>631</v>
          </cell>
          <cell r="M127">
            <v>0</v>
          </cell>
          <cell r="N127">
            <v>0</v>
          </cell>
          <cell r="Q127">
            <v>540</v>
          </cell>
          <cell r="R127">
            <v>0</v>
          </cell>
          <cell r="S127">
            <v>0</v>
          </cell>
          <cell r="U127">
            <v>0</v>
          </cell>
          <cell r="V127">
            <v>3311</v>
          </cell>
          <cell r="X127">
            <v>0</v>
          </cell>
          <cell r="Y127">
            <v>0</v>
          </cell>
          <cell r="Z127">
            <v>0</v>
          </cell>
        </row>
        <row r="128">
          <cell r="C128">
            <v>1203</v>
          </cell>
          <cell r="E128">
            <v>4</v>
          </cell>
          <cell r="F128">
            <v>2014</v>
          </cell>
          <cell r="G128">
            <v>8206</v>
          </cell>
          <cell r="H128">
            <v>2727</v>
          </cell>
          <cell r="I128">
            <v>668</v>
          </cell>
          <cell r="L128">
            <v>1483</v>
          </cell>
          <cell r="M128">
            <v>105</v>
          </cell>
          <cell r="N128">
            <v>0</v>
          </cell>
          <cell r="Q128">
            <v>234</v>
          </cell>
          <cell r="R128">
            <v>194</v>
          </cell>
          <cell r="S128">
            <v>0</v>
          </cell>
          <cell r="U128">
            <v>15</v>
          </cell>
          <cell r="V128">
            <v>947</v>
          </cell>
          <cell r="X128">
            <v>0</v>
          </cell>
          <cell r="Y128">
            <v>69</v>
          </cell>
          <cell r="Z128">
            <v>43</v>
          </cell>
        </row>
        <row r="129">
          <cell r="C129">
            <v>1204</v>
          </cell>
          <cell r="E129">
            <v>4</v>
          </cell>
          <cell r="F129">
            <v>2014</v>
          </cell>
          <cell r="G129">
            <v>5293</v>
          </cell>
          <cell r="H129">
            <v>2872</v>
          </cell>
          <cell r="I129">
            <v>494</v>
          </cell>
          <cell r="L129">
            <v>408</v>
          </cell>
          <cell r="M129">
            <v>41</v>
          </cell>
          <cell r="N129">
            <v>0</v>
          </cell>
          <cell r="Q129">
            <v>771</v>
          </cell>
          <cell r="R129">
            <v>110</v>
          </cell>
          <cell r="S129">
            <v>0</v>
          </cell>
          <cell r="U129">
            <v>28</v>
          </cell>
          <cell r="V129">
            <v>1739</v>
          </cell>
          <cell r="X129">
            <v>0</v>
          </cell>
          <cell r="Y129">
            <v>113</v>
          </cell>
          <cell r="Z129">
            <v>35</v>
          </cell>
        </row>
        <row r="130">
          <cell r="C130">
            <v>1205</v>
          </cell>
          <cell r="E130">
            <v>4</v>
          </cell>
          <cell r="F130">
            <v>2014</v>
          </cell>
          <cell r="G130">
            <v>6061</v>
          </cell>
          <cell r="H130">
            <v>5179</v>
          </cell>
          <cell r="I130">
            <v>1226</v>
          </cell>
          <cell r="L130">
            <v>2126</v>
          </cell>
          <cell r="M130">
            <v>181</v>
          </cell>
          <cell r="N130">
            <v>8</v>
          </cell>
          <cell r="Q130">
            <v>967</v>
          </cell>
          <cell r="R130">
            <v>623</v>
          </cell>
          <cell r="S130">
            <v>1</v>
          </cell>
          <cell r="U130">
            <v>139</v>
          </cell>
          <cell r="V130">
            <v>2872</v>
          </cell>
          <cell r="X130">
            <v>0</v>
          </cell>
          <cell r="Y130">
            <v>203</v>
          </cell>
          <cell r="Z130">
            <v>59</v>
          </cell>
        </row>
        <row r="131">
          <cell r="C131">
            <v>1206</v>
          </cell>
          <cell r="E131">
            <v>4</v>
          </cell>
          <cell r="F131">
            <v>2014</v>
          </cell>
          <cell r="G131">
            <v>4120</v>
          </cell>
          <cell r="H131">
            <v>4813</v>
          </cell>
          <cell r="I131">
            <v>286</v>
          </cell>
          <cell r="L131">
            <v>980</v>
          </cell>
          <cell r="M131">
            <v>70</v>
          </cell>
          <cell r="N131">
            <v>22</v>
          </cell>
          <cell r="Q131">
            <v>463</v>
          </cell>
          <cell r="R131">
            <v>107</v>
          </cell>
          <cell r="S131">
            <v>0</v>
          </cell>
          <cell r="U131">
            <v>49</v>
          </cell>
          <cell r="V131">
            <v>1330</v>
          </cell>
          <cell r="X131">
            <v>0</v>
          </cell>
          <cell r="Y131">
            <v>65</v>
          </cell>
          <cell r="Z131">
            <v>0</v>
          </cell>
        </row>
        <row r="132">
          <cell r="C132">
            <v>1207</v>
          </cell>
          <cell r="E132">
            <v>4</v>
          </cell>
          <cell r="F132">
            <v>2014</v>
          </cell>
          <cell r="G132">
            <v>10281</v>
          </cell>
          <cell r="H132">
            <v>6604</v>
          </cell>
          <cell r="I132">
            <v>2092</v>
          </cell>
          <cell r="L132">
            <v>3359</v>
          </cell>
          <cell r="M132">
            <v>123</v>
          </cell>
          <cell r="N132">
            <v>41</v>
          </cell>
          <cell r="Q132">
            <v>2779</v>
          </cell>
          <cell r="R132">
            <v>416</v>
          </cell>
          <cell r="S132">
            <v>173</v>
          </cell>
          <cell r="U132">
            <v>171</v>
          </cell>
          <cell r="V132">
            <v>5472</v>
          </cell>
          <cell r="X132">
            <v>0</v>
          </cell>
          <cell r="Y132">
            <v>600</v>
          </cell>
          <cell r="Z132">
            <v>77</v>
          </cell>
        </row>
        <row r="133">
          <cell r="C133">
            <v>1208</v>
          </cell>
          <cell r="E133">
            <v>4</v>
          </cell>
          <cell r="F133">
            <v>2014</v>
          </cell>
          <cell r="G133">
            <v>7163</v>
          </cell>
          <cell r="H133">
            <v>4315</v>
          </cell>
          <cell r="I133">
            <v>509</v>
          </cell>
          <cell r="L133">
            <v>857</v>
          </cell>
          <cell r="M133">
            <v>75</v>
          </cell>
          <cell r="N133">
            <v>0</v>
          </cell>
          <cell r="Q133">
            <v>1101</v>
          </cell>
          <cell r="R133">
            <v>256</v>
          </cell>
          <cell r="S133">
            <v>0</v>
          </cell>
          <cell r="U133">
            <v>49</v>
          </cell>
          <cell r="V133">
            <v>1884</v>
          </cell>
          <cell r="X133">
            <v>0</v>
          </cell>
          <cell r="Y133">
            <v>127</v>
          </cell>
          <cell r="Z133">
            <v>0</v>
          </cell>
        </row>
        <row r="134">
          <cell r="C134">
            <v>1209</v>
          </cell>
          <cell r="E134">
            <v>4</v>
          </cell>
          <cell r="F134">
            <v>2014</v>
          </cell>
          <cell r="G134">
            <v>6228</v>
          </cell>
          <cell r="H134">
            <v>3807</v>
          </cell>
          <cell r="I134">
            <v>601</v>
          </cell>
          <cell r="L134">
            <v>639</v>
          </cell>
          <cell r="M134">
            <v>0</v>
          </cell>
          <cell r="N134">
            <v>0</v>
          </cell>
          <cell r="Q134">
            <v>439</v>
          </cell>
          <cell r="R134">
            <v>74</v>
          </cell>
          <cell r="S134">
            <v>0</v>
          </cell>
          <cell r="U134">
            <v>12</v>
          </cell>
          <cell r="V134">
            <v>2057</v>
          </cell>
          <cell r="X134">
            <v>0</v>
          </cell>
          <cell r="Y134">
            <v>215</v>
          </cell>
          <cell r="Z134">
            <v>11</v>
          </cell>
        </row>
        <row r="135">
          <cell r="C135">
            <v>1210</v>
          </cell>
          <cell r="E135">
            <v>4</v>
          </cell>
          <cell r="F135">
            <v>2014</v>
          </cell>
          <cell r="G135">
            <v>6900</v>
          </cell>
          <cell r="H135">
            <v>5653</v>
          </cell>
          <cell r="I135">
            <v>1101</v>
          </cell>
          <cell r="L135">
            <v>2400</v>
          </cell>
          <cell r="M135">
            <v>86</v>
          </cell>
          <cell r="N135">
            <v>3</v>
          </cell>
          <cell r="Q135">
            <v>566</v>
          </cell>
          <cell r="R135">
            <v>205</v>
          </cell>
          <cell r="S135">
            <v>0</v>
          </cell>
          <cell r="U135">
            <v>61</v>
          </cell>
          <cell r="V135">
            <v>4726</v>
          </cell>
          <cell r="X135">
            <v>69</v>
          </cell>
          <cell r="Y135">
            <v>229</v>
          </cell>
          <cell r="Z135">
            <v>62</v>
          </cell>
        </row>
        <row r="136">
          <cell r="C136">
            <v>1211</v>
          </cell>
          <cell r="E136">
            <v>4</v>
          </cell>
          <cell r="F136">
            <v>2014</v>
          </cell>
          <cell r="G136">
            <v>7707</v>
          </cell>
          <cell r="H136">
            <v>7543</v>
          </cell>
          <cell r="I136">
            <v>353</v>
          </cell>
          <cell r="L136">
            <v>1093</v>
          </cell>
          <cell r="M136">
            <v>89</v>
          </cell>
          <cell r="N136">
            <v>0</v>
          </cell>
          <cell r="Q136">
            <v>418</v>
          </cell>
          <cell r="R136">
            <v>396</v>
          </cell>
          <cell r="S136">
            <v>0</v>
          </cell>
          <cell r="U136">
            <v>27</v>
          </cell>
          <cell r="V136">
            <v>902</v>
          </cell>
          <cell r="X136">
            <v>0</v>
          </cell>
          <cell r="Y136">
            <v>0</v>
          </cell>
          <cell r="Z136">
            <v>0</v>
          </cell>
        </row>
        <row r="137">
          <cell r="C137">
            <v>1212</v>
          </cell>
          <cell r="E137">
            <v>4</v>
          </cell>
          <cell r="F137">
            <v>2014</v>
          </cell>
          <cell r="G137">
            <v>5289</v>
          </cell>
          <cell r="H137">
            <v>2788</v>
          </cell>
          <cell r="I137">
            <v>289</v>
          </cell>
          <cell r="L137">
            <v>660</v>
          </cell>
          <cell r="M137">
            <v>0</v>
          </cell>
          <cell r="N137">
            <v>0</v>
          </cell>
          <cell r="Q137">
            <v>1207</v>
          </cell>
          <cell r="R137">
            <v>129</v>
          </cell>
          <cell r="S137">
            <v>0</v>
          </cell>
          <cell r="U137">
            <v>58</v>
          </cell>
          <cell r="V137">
            <v>1114</v>
          </cell>
          <cell r="X137">
            <v>0</v>
          </cell>
          <cell r="Y137">
            <v>67</v>
          </cell>
          <cell r="Z137">
            <v>0</v>
          </cell>
        </row>
        <row r="138">
          <cell r="C138">
            <v>1213</v>
          </cell>
          <cell r="E138">
            <v>4</v>
          </cell>
          <cell r="F138">
            <v>2014</v>
          </cell>
          <cell r="G138">
            <v>5802</v>
          </cell>
          <cell r="H138">
            <v>2286</v>
          </cell>
          <cell r="I138">
            <v>318</v>
          </cell>
          <cell r="L138">
            <v>318</v>
          </cell>
          <cell r="M138">
            <v>0</v>
          </cell>
          <cell r="N138">
            <v>0</v>
          </cell>
          <cell r="Q138">
            <v>19</v>
          </cell>
          <cell r="R138">
            <v>0</v>
          </cell>
          <cell r="S138">
            <v>0</v>
          </cell>
          <cell r="U138">
            <v>8</v>
          </cell>
          <cell r="V138">
            <v>1558</v>
          </cell>
          <cell r="X138">
            <v>0</v>
          </cell>
          <cell r="Y138">
            <v>45</v>
          </cell>
          <cell r="Z138">
            <v>0</v>
          </cell>
        </row>
        <row r="139">
          <cell r="C139">
            <v>1214</v>
          </cell>
          <cell r="E139">
            <v>4</v>
          </cell>
          <cell r="F139">
            <v>2014</v>
          </cell>
          <cell r="G139">
            <v>3662</v>
          </cell>
          <cell r="H139">
            <v>621</v>
          </cell>
          <cell r="I139">
            <v>307</v>
          </cell>
          <cell r="L139">
            <v>307</v>
          </cell>
          <cell r="M139">
            <v>0</v>
          </cell>
          <cell r="N139">
            <v>0</v>
          </cell>
          <cell r="Q139">
            <v>162</v>
          </cell>
          <cell r="R139">
            <v>0</v>
          </cell>
          <cell r="S139">
            <v>0</v>
          </cell>
          <cell r="U139">
            <v>15</v>
          </cell>
          <cell r="V139">
            <v>1217</v>
          </cell>
          <cell r="X139">
            <v>0</v>
          </cell>
          <cell r="Y139">
            <v>55</v>
          </cell>
          <cell r="Z139">
            <v>11</v>
          </cell>
        </row>
        <row r="140">
          <cell r="C140">
            <v>1215</v>
          </cell>
          <cell r="E140">
            <v>4</v>
          </cell>
          <cell r="F140">
            <v>2014</v>
          </cell>
          <cell r="G140">
            <v>5943</v>
          </cell>
          <cell r="H140">
            <v>2566</v>
          </cell>
          <cell r="I140">
            <v>187</v>
          </cell>
          <cell r="L140">
            <v>0</v>
          </cell>
          <cell r="M140">
            <v>0</v>
          </cell>
          <cell r="N140">
            <v>0</v>
          </cell>
          <cell r="Q140">
            <v>274</v>
          </cell>
          <cell r="R140">
            <v>43</v>
          </cell>
          <cell r="S140">
            <v>0</v>
          </cell>
          <cell r="U140">
            <v>17</v>
          </cell>
          <cell r="V140">
            <v>481</v>
          </cell>
          <cell r="X140">
            <v>0</v>
          </cell>
          <cell r="Y140">
            <v>39</v>
          </cell>
          <cell r="Z140">
            <v>0</v>
          </cell>
        </row>
        <row r="141">
          <cell r="C141">
            <v>802</v>
          </cell>
          <cell r="E141">
            <v>5</v>
          </cell>
          <cell r="F141">
            <v>2014</v>
          </cell>
          <cell r="G141">
            <v>3980</v>
          </cell>
          <cell r="H141">
            <v>7439</v>
          </cell>
          <cell r="I141">
            <v>911</v>
          </cell>
          <cell r="L141">
            <v>1709</v>
          </cell>
          <cell r="M141">
            <v>58</v>
          </cell>
          <cell r="N141">
            <v>0</v>
          </cell>
          <cell r="Q141">
            <v>239</v>
          </cell>
          <cell r="R141">
            <v>183</v>
          </cell>
          <cell r="S141">
            <v>0</v>
          </cell>
          <cell r="U141">
            <v>48</v>
          </cell>
          <cell r="V141">
            <v>2694</v>
          </cell>
          <cell r="X141">
            <v>127</v>
          </cell>
          <cell r="Y141">
            <v>156</v>
          </cell>
          <cell r="Z141">
            <v>45</v>
          </cell>
        </row>
        <row r="142">
          <cell r="C142">
            <v>803</v>
          </cell>
          <cell r="E142">
            <v>5</v>
          </cell>
          <cell r="F142">
            <v>2014</v>
          </cell>
          <cell r="G142">
            <v>5612</v>
          </cell>
          <cell r="H142">
            <v>9256</v>
          </cell>
          <cell r="I142">
            <v>498</v>
          </cell>
          <cell r="L142">
            <v>1840</v>
          </cell>
          <cell r="M142">
            <v>14</v>
          </cell>
          <cell r="N142">
            <v>96</v>
          </cell>
          <cell r="Q142">
            <v>638</v>
          </cell>
          <cell r="R142">
            <v>239</v>
          </cell>
          <cell r="S142">
            <v>26</v>
          </cell>
          <cell r="U142">
            <v>80</v>
          </cell>
          <cell r="V142">
            <v>7967</v>
          </cell>
          <cell r="X142">
            <v>78</v>
          </cell>
          <cell r="Y142">
            <v>407</v>
          </cell>
          <cell r="Z142">
            <v>35</v>
          </cell>
        </row>
        <row r="143">
          <cell r="C143">
            <v>804</v>
          </cell>
          <cell r="E143">
            <v>5</v>
          </cell>
          <cell r="F143">
            <v>2014</v>
          </cell>
          <cell r="G143">
            <v>12266</v>
          </cell>
          <cell r="H143">
            <v>2382</v>
          </cell>
          <cell r="I143">
            <v>1090</v>
          </cell>
          <cell r="L143">
            <v>3169</v>
          </cell>
          <cell r="M143">
            <v>73</v>
          </cell>
          <cell r="N143">
            <v>14</v>
          </cell>
          <cell r="Q143">
            <v>1592</v>
          </cell>
          <cell r="R143">
            <v>298</v>
          </cell>
          <cell r="S143">
            <v>8</v>
          </cell>
          <cell r="U143">
            <v>38</v>
          </cell>
          <cell r="V143">
            <v>3941</v>
          </cell>
          <cell r="X143">
            <v>0</v>
          </cell>
          <cell r="Y143">
            <v>201</v>
          </cell>
          <cell r="Z143">
            <v>0</v>
          </cell>
        </row>
        <row r="144">
          <cell r="C144">
            <v>805</v>
          </cell>
          <cell r="E144">
            <v>5</v>
          </cell>
          <cell r="F144">
            <v>2014</v>
          </cell>
          <cell r="G144">
            <v>5451</v>
          </cell>
          <cell r="H144">
            <v>3818</v>
          </cell>
          <cell r="I144">
            <v>725</v>
          </cell>
          <cell r="L144">
            <v>2446</v>
          </cell>
          <cell r="M144">
            <v>118</v>
          </cell>
          <cell r="N144">
            <v>42</v>
          </cell>
          <cell r="Q144">
            <v>308</v>
          </cell>
          <cell r="R144">
            <v>193</v>
          </cell>
          <cell r="S144">
            <v>11</v>
          </cell>
          <cell r="U144">
            <v>72</v>
          </cell>
          <cell r="V144">
            <v>4857</v>
          </cell>
          <cell r="X144">
            <v>255</v>
          </cell>
          <cell r="Y144">
            <v>218</v>
          </cell>
          <cell r="Z144">
            <v>6</v>
          </cell>
        </row>
        <row r="145">
          <cell r="C145">
            <v>806</v>
          </cell>
          <cell r="E145">
            <v>5</v>
          </cell>
          <cell r="F145">
            <v>2014</v>
          </cell>
          <cell r="G145">
            <v>2691</v>
          </cell>
          <cell r="H145">
            <v>1025</v>
          </cell>
          <cell r="I145">
            <v>509</v>
          </cell>
          <cell r="L145">
            <v>2285</v>
          </cell>
          <cell r="M145">
            <v>93</v>
          </cell>
          <cell r="N145">
            <v>51</v>
          </cell>
          <cell r="Q145">
            <v>208</v>
          </cell>
          <cell r="R145">
            <v>192</v>
          </cell>
          <cell r="S145">
            <v>31</v>
          </cell>
          <cell r="U145">
            <v>146</v>
          </cell>
          <cell r="V145">
            <v>3626</v>
          </cell>
          <cell r="X145">
            <v>118</v>
          </cell>
          <cell r="Y145">
            <v>0</v>
          </cell>
          <cell r="Z145">
            <v>12</v>
          </cell>
        </row>
        <row r="146">
          <cell r="C146">
            <v>807</v>
          </cell>
          <cell r="E146">
            <v>5</v>
          </cell>
          <cell r="F146">
            <v>2014</v>
          </cell>
          <cell r="G146">
            <v>4801</v>
          </cell>
          <cell r="H146">
            <v>2517</v>
          </cell>
          <cell r="I146">
            <v>833</v>
          </cell>
          <cell r="L146">
            <v>2543</v>
          </cell>
          <cell r="M146">
            <v>12</v>
          </cell>
          <cell r="N146">
            <v>7</v>
          </cell>
          <cell r="Q146">
            <v>1641</v>
          </cell>
          <cell r="R146">
            <v>208</v>
          </cell>
          <cell r="S146">
            <v>7</v>
          </cell>
          <cell r="U146">
            <v>61</v>
          </cell>
          <cell r="V146">
            <v>3097</v>
          </cell>
          <cell r="X146">
            <v>0</v>
          </cell>
          <cell r="Y146">
            <v>151</v>
          </cell>
          <cell r="Z146">
            <v>31</v>
          </cell>
        </row>
        <row r="147">
          <cell r="C147">
            <v>808</v>
          </cell>
          <cell r="E147">
            <v>5</v>
          </cell>
          <cell r="F147">
            <v>2014</v>
          </cell>
          <cell r="G147">
            <v>7496</v>
          </cell>
          <cell r="H147">
            <v>3522</v>
          </cell>
          <cell r="I147">
            <v>600</v>
          </cell>
          <cell r="L147">
            <v>2310</v>
          </cell>
          <cell r="M147">
            <v>49</v>
          </cell>
          <cell r="N147">
            <v>0</v>
          </cell>
          <cell r="Q147">
            <v>642</v>
          </cell>
          <cell r="R147">
            <v>162</v>
          </cell>
          <cell r="S147">
            <v>0</v>
          </cell>
          <cell r="U147">
            <v>28</v>
          </cell>
          <cell r="V147">
            <v>5142</v>
          </cell>
          <cell r="X147">
            <v>134</v>
          </cell>
          <cell r="Y147">
            <v>312</v>
          </cell>
          <cell r="Z147">
            <v>68</v>
          </cell>
        </row>
        <row r="148">
          <cell r="C148">
            <v>601</v>
          </cell>
          <cell r="E148">
            <v>5</v>
          </cell>
          <cell r="F148">
            <v>2014</v>
          </cell>
          <cell r="G148">
            <v>11903</v>
          </cell>
          <cell r="H148">
            <v>14864</v>
          </cell>
          <cell r="I148">
            <v>1889</v>
          </cell>
          <cell r="L148">
            <v>9240</v>
          </cell>
          <cell r="M148">
            <v>83</v>
          </cell>
          <cell r="N148">
            <v>80</v>
          </cell>
          <cell r="Q148">
            <v>1342</v>
          </cell>
          <cell r="R148">
            <v>948</v>
          </cell>
          <cell r="S148">
            <v>132</v>
          </cell>
          <cell r="U148">
            <v>337</v>
          </cell>
          <cell r="V148">
            <v>13679</v>
          </cell>
          <cell r="X148">
            <v>324</v>
          </cell>
          <cell r="Y148">
            <v>916</v>
          </cell>
          <cell r="Z148">
            <v>249</v>
          </cell>
        </row>
        <row r="149">
          <cell r="C149">
            <v>602</v>
          </cell>
          <cell r="E149">
            <v>5</v>
          </cell>
          <cell r="F149">
            <v>2014</v>
          </cell>
          <cell r="G149">
            <v>2230</v>
          </cell>
          <cell r="H149">
            <v>8720</v>
          </cell>
          <cell r="I149">
            <v>381</v>
          </cell>
          <cell r="L149">
            <v>1100</v>
          </cell>
          <cell r="M149">
            <v>0</v>
          </cell>
          <cell r="N149">
            <v>0</v>
          </cell>
          <cell r="Q149">
            <v>461</v>
          </cell>
          <cell r="R149">
            <v>370</v>
          </cell>
          <cell r="S149">
            <v>0</v>
          </cell>
          <cell r="U149">
            <v>21</v>
          </cell>
          <cell r="V149">
            <v>1731</v>
          </cell>
          <cell r="X149">
            <v>68</v>
          </cell>
          <cell r="Y149">
            <v>125</v>
          </cell>
          <cell r="Z149">
            <v>31</v>
          </cell>
        </row>
        <row r="150">
          <cell r="C150">
            <v>603</v>
          </cell>
          <cell r="E150">
            <v>5</v>
          </cell>
          <cell r="F150">
            <v>2014</v>
          </cell>
          <cell r="G150">
            <v>3965</v>
          </cell>
          <cell r="H150">
            <v>4394</v>
          </cell>
          <cell r="I150">
            <v>555</v>
          </cell>
          <cell r="L150">
            <v>630</v>
          </cell>
          <cell r="M150">
            <v>51</v>
          </cell>
          <cell r="N150">
            <v>8</v>
          </cell>
          <cell r="Q150">
            <v>526</v>
          </cell>
          <cell r="R150">
            <v>144</v>
          </cell>
          <cell r="S150">
            <v>8</v>
          </cell>
          <cell r="U150">
            <v>28</v>
          </cell>
          <cell r="V150">
            <v>2152</v>
          </cell>
          <cell r="X150">
            <v>0</v>
          </cell>
          <cell r="Y150">
            <v>147</v>
          </cell>
          <cell r="Z150">
            <v>61</v>
          </cell>
        </row>
        <row r="151">
          <cell r="C151">
            <v>604</v>
          </cell>
          <cell r="E151">
            <v>5</v>
          </cell>
          <cell r="F151">
            <v>2014</v>
          </cell>
          <cell r="G151">
            <v>4153</v>
          </cell>
          <cell r="H151">
            <v>9496</v>
          </cell>
          <cell r="I151">
            <v>550</v>
          </cell>
          <cell r="L151">
            <v>2352</v>
          </cell>
          <cell r="M151">
            <v>113</v>
          </cell>
          <cell r="N151">
            <v>66</v>
          </cell>
          <cell r="Q151">
            <v>729</v>
          </cell>
          <cell r="R151">
            <v>261</v>
          </cell>
          <cell r="S151">
            <v>16</v>
          </cell>
          <cell r="U151">
            <v>133</v>
          </cell>
          <cell r="V151">
            <v>6102</v>
          </cell>
          <cell r="X151">
            <v>465</v>
          </cell>
          <cell r="Y151">
            <v>171</v>
          </cell>
          <cell r="Z151">
            <v>19</v>
          </cell>
        </row>
        <row r="152">
          <cell r="C152">
            <v>605</v>
          </cell>
          <cell r="E152">
            <v>5</v>
          </cell>
          <cell r="F152">
            <v>2014</v>
          </cell>
          <cell r="G152">
            <v>2316</v>
          </cell>
          <cell r="H152">
            <v>6968</v>
          </cell>
          <cell r="I152">
            <v>301</v>
          </cell>
          <cell r="L152">
            <v>786</v>
          </cell>
          <cell r="M152">
            <v>4</v>
          </cell>
          <cell r="N152">
            <v>0</v>
          </cell>
          <cell r="Q152">
            <v>223</v>
          </cell>
          <cell r="R152">
            <v>139</v>
          </cell>
          <cell r="S152">
            <v>0</v>
          </cell>
          <cell r="U152">
            <v>6</v>
          </cell>
          <cell r="V152">
            <v>1471</v>
          </cell>
          <cell r="X152">
            <v>0</v>
          </cell>
          <cell r="Y152">
            <v>81</v>
          </cell>
          <cell r="Z152">
            <v>0</v>
          </cell>
        </row>
        <row r="153">
          <cell r="C153">
            <v>606</v>
          </cell>
          <cell r="E153">
            <v>5</v>
          </cell>
          <cell r="F153">
            <v>2014</v>
          </cell>
          <cell r="G153">
            <v>3929</v>
          </cell>
          <cell r="H153">
            <v>9069</v>
          </cell>
          <cell r="I153">
            <v>588</v>
          </cell>
          <cell r="L153">
            <v>2567</v>
          </cell>
          <cell r="M153">
            <v>93</v>
          </cell>
          <cell r="N153">
            <v>1</v>
          </cell>
          <cell r="Q153">
            <v>568</v>
          </cell>
          <cell r="R153">
            <v>334</v>
          </cell>
          <cell r="S153">
            <v>105</v>
          </cell>
          <cell r="U153">
            <v>152</v>
          </cell>
          <cell r="V153">
            <v>6703</v>
          </cell>
          <cell r="X153">
            <v>173</v>
          </cell>
          <cell r="Y153">
            <v>238</v>
          </cell>
          <cell r="Z153">
            <v>67</v>
          </cell>
        </row>
        <row r="154">
          <cell r="C154">
            <v>607</v>
          </cell>
          <cell r="E154">
            <v>5</v>
          </cell>
          <cell r="F154">
            <v>2014</v>
          </cell>
          <cell r="G154">
            <v>3742</v>
          </cell>
          <cell r="H154">
            <v>4310</v>
          </cell>
          <cell r="I154">
            <v>193</v>
          </cell>
          <cell r="L154">
            <v>711</v>
          </cell>
          <cell r="M154">
            <v>22</v>
          </cell>
          <cell r="N154">
            <v>0</v>
          </cell>
          <cell r="Q154">
            <v>223</v>
          </cell>
          <cell r="R154">
            <v>87</v>
          </cell>
          <cell r="S154">
            <v>13</v>
          </cell>
          <cell r="U154">
            <v>28</v>
          </cell>
          <cell r="V154">
            <v>2118</v>
          </cell>
          <cell r="X154">
            <v>0</v>
          </cell>
          <cell r="Y154">
            <v>152</v>
          </cell>
          <cell r="Z154">
            <v>20</v>
          </cell>
        </row>
        <row r="155">
          <cell r="C155">
            <v>608</v>
          </cell>
          <cell r="E155">
            <v>5</v>
          </cell>
          <cell r="F155">
            <v>2014</v>
          </cell>
          <cell r="G155">
            <v>3078</v>
          </cell>
          <cell r="H155">
            <v>5972</v>
          </cell>
          <cell r="I155">
            <v>365</v>
          </cell>
          <cell r="L155">
            <v>1311</v>
          </cell>
          <cell r="M155">
            <v>6</v>
          </cell>
          <cell r="N155">
            <v>7</v>
          </cell>
          <cell r="Q155">
            <v>312</v>
          </cell>
          <cell r="R155">
            <v>379</v>
          </cell>
          <cell r="S155">
            <v>4</v>
          </cell>
          <cell r="U155">
            <v>32</v>
          </cell>
          <cell r="V155">
            <v>2379</v>
          </cell>
          <cell r="X155">
            <v>0</v>
          </cell>
          <cell r="Y155">
            <v>124</v>
          </cell>
          <cell r="Z155">
            <v>5</v>
          </cell>
        </row>
        <row r="156">
          <cell r="C156">
            <v>1301</v>
          </cell>
          <cell r="E156">
            <v>5</v>
          </cell>
          <cell r="F156">
            <v>2014</v>
          </cell>
          <cell r="G156">
            <v>5534</v>
          </cell>
          <cell r="H156">
            <v>1656</v>
          </cell>
          <cell r="I156">
            <v>758</v>
          </cell>
          <cell r="L156">
            <v>4544</v>
          </cell>
          <cell r="M156">
            <v>0</v>
          </cell>
          <cell r="N156">
            <v>34</v>
          </cell>
          <cell r="Q156">
            <v>864</v>
          </cell>
          <cell r="R156">
            <v>555</v>
          </cell>
          <cell r="S156">
            <v>31</v>
          </cell>
          <cell r="U156">
            <v>156</v>
          </cell>
          <cell r="V156">
            <v>6947</v>
          </cell>
          <cell r="X156">
            <v>487</v>
          </cell>
          <cell r="Y156">
            <v>856</v>
          </cell>
          <cell r="Z156">
            <v>195</v>
          </cell>
        </row>
        <row r="157">
          <cell r="C157">
            <v>1302</v>
          </cell>
          <cell r="E157">
            <v>5</v>
          </cell>
          <cell r="F157">
            <v>2014</v>
          </cell>
          <cell r="G157">
            <v>2377</v>
          </cell>
          <cell r="H157">
            <v>1963</v>
          </cell>
          <cell r="I157">
            <v>396</v>
          </cell>
          <cell r="L157">
            <v>1047</v>
          </cell>
          <cell r="M157">
            <v>39</v>
          </cell>
          <cell r="N157">
            <v>0</v>
          </cell>
          <cell r="Q157">
            <v>408</v>
          </cell>
          <cell r="R157">
            <v>208</v>
          </cell>
          <cell r="S157">
            <v>0</v>
          </cell>
          <cell r="U157">
            <v>26</v>
          </cell>
          <cell r="V157">
            <v>1589</v>
          </cell>
          <cell r="X157">
            <v>52</v>
          </cell>
          <cell r="Y157">
            <v>64</v>
          </cell>
          <cell r="Z157">
            <v>0</v>
          </cell>
        </row>
        <row r="158">
          <cell r="C158">
            <v>1303</v>
          </cell>
          <cell r="E158">
            <v>5</v>
          </cell>
          <cell r="F158">
            <v>2014</v>
          </cell>
          <cell r="G158">
            <v>5709</v>
          </cell>
          <cell r="H158">
            <v>4372</v>
          </cell>
          <cell r="I158">
            <v>453</v>
          </cell>
          <cell r="L158">
            <v>1021</v>
          </cell>
          <cell r="M158">
            <v>0</v>
          </cell>
          <cell r="N158">
            <v>14</v>
          </cell>
          <cell r="Q158">
            <v>1521</v>
          </cell>
          <cell r="R158">
            <v>275</v>
          </cell>
          <cell r="S158">
            <v>0</v>
          </cell>
          <cell r="U158">
            <v>0</v>
          </cell>
          <cell r="V158">
            <v>3167</v>
          </cell>
          <cell r="X158">
            <v>0</v>
          </cell>
          <cell r="Y158">
            <v>142</v>
          </cell>
          <cell r="Z158">
            <v>38</v>
          </cell>
        </row>
        <row r="159">
          <cell r="C159">
            <v>1304</v>
          </cell>
          <cell r="E159">
            <v>5</v>
          </cell>
          <cell r="F159">
            <v>2014</v>
          </cell>
          <cell r="G159">
            <v>1452</v>
          </cell>
          <cell r="H159">
            <v>1525</v>
          </cell>
          <cell r="I159">
            <v>462</v>
          </cell>
          <cell r="L159">
            <v>1563</v>
          </cell>
          <cell r="M159">
            <v>17</v>
          </cell>
          <cell r="N159">
            <v>58</v>
          </cell>
          <cell r="Q159">
            <v>133</v>
          </cell>
          <cell r="R159">
            <v>120</v>
          </cell>
          <cell r="S159">
            <v>5</v>
          </cell>
          <cell r="U159">
            <v>221</v>
          </cell>
          <cell r="V159">
            <v>1408</v>
          </cell>
          <cell r="X159">
            <v>39</v>
          </cell>
          <cell r="Y159">
            <v>4</v>
          </cell>
          <cell r="Z159">
            <v>0</v>
          </cell>
        </row>
        <row r="160">
          <cell r="C160">
            <v>1305</v>
          </cell>
          <cell r="E160">
            <v>5</v>
          </cell>
          <cell r="F160">
            <v>2014</v>
          </cell>
          <cell r="G160">
            <v>1651</v>
          </cell>
          <cell r="H160">
            <v>490</v>
          </cell>
          <cell r="I160">
            <v>0</v>
          </cell>
          <cell r="L160">
            <v>0</v>
          </cell>
          <cell r="M160">
            <v>0</v>
          </cell>
          <cell r="N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258</v>
          </cell>
          <cell r="X160">
            <v>0</v>
          </cell>
          <cell r="Y160">
            <v>0</v>
          </cell>
          <cell r="Z160">
            <v>0</v>
          </cell>
        </row>
        <row r="161">
          <cell r="C161">
            <v>1306</v>
          </cell>
          <cell r="E161">
            <v>5</v>
          </cell>
          <cell r="F161">
            <v>2014</v>
          </cell>
          <cell r="G161">
            <v>1938</v>
          </cell>
          <cell r="H161">
            <v>4653</v>
          </cell>
          <cell r="I161">
            <v>303</v>
          </cell>
          <cell r="L161">
            <v>548</v>
          </cell>
          <cell r="M161">
            <v>41</v>
          </cell>
          <cell r="N161">
            <v>0</v>
          </cell>
          <cell r="Q161">
            <v>236</v>
          </cell>
          <cell r="R161">
            <v>152</v>
          </cell>
          <cell r="S161">
            <v>0</v>
          </cell>
          <cell r="U161">
            <v>30</v>
          </cell>
          <cell r="V161">
            <v>1220</v>
          </cell>
          <cell r="X161">
            <v>48</v>
          </cell>
          <cell r="Y161">
            <v>56</v>
          </cell>
          <cell r="Z161">
            <v>0</v>
          </cell>
        </row>
        <row r="162">
          <cell r="C162">
            <v>1301</v>
          </cell>
          <cell r="E162">
            <v>5</v>
          </cell>
          <cell r="F162">
            <v>2014</v>
          </cell>
          <cell r="G162">
            <v>6270</v>
          </cell>
          <cell r="H162">
            <v>2050</v>
          </cell>
          <cell r="I162">
            <v>904</v>
          </cell>
          <cell r="L162">
            <v>5333</v>
          </cell>
          <cell r="M162">
            <v>11</v>
          </cell>
          <cell r="N162">
            <v>48</v>
          </cell>
          <cell r="Q162">
            <v>1035</v>
          </cell>
          <cell r="R162">
            <v>666</v>
          </cell>
          <cell r="S162">
            <v>40</v>
          </cell>
          <cell r="U162">
            <v>197</v>
          </cell>
          <cell r="V162">
            <v>8981</v>
          </cell>
          <cell r="X162">
            <v>526</v>
          </cell>
          <cell r="Y162">
            <v>537</v>
          </cell>
          <cell r="Z162">
            <v>155</v>
          </cell>
        </row>
        <row r="163">
          <cell r="C163">
            <v>1302</v>
          </cell>
          <cell r="E163">
            <v>5</v>
          </cell>
          <cell r="F163">
            <v>2014</v>
          </cell>
          <cell r="G163">
            <v>2985</v>
          </cell>
          <cell r="H163">
            <v>2498</v>
          </cell>
          <cell r="I163">
            <v>428</v>
          </cell>
          <cell r="L163">
            <v>1268</v>
          </cell>
          <cell r="M163">
            <v>39</v>
          </cell>
          <cell r="N163">
            <v>0</v>
          </cell>
          <cell r="Q163">
            <v>404</v>
          </cell>
          <cell r="R163">
            <v>205</v>
          </cell>
          <cell r="S163">
            <v>0</v>
          </cell>
          <cell r="U163">
            <v>21</v>
          </cell>
          <cell r="V163">
            <v>1910</v>
          </cell>
          <cell r="X163">
            <v>50</v>
          </cell>
          <cell r="Y163">
            <v>74</v>
          </cell>
          <cell r="Z163">
            <v>0</v>
          </cell>
        </row>
        <row r="164">
          <cell r="C164">
            <v>1303</v>
          </cell>
          <cell r="E164">
            <v>5</v>
          </cell>
          <cell r="F164">
            <v>2014</v>
          </cell>
          <cell r="G164">
            <v>6433</v>
          </cell>
          <cell r="H164">
            <v>5284</v>
          </cell>
          <cell r="I164">
            <v>526</v>
          </cell>
          <cell r="L164">
            <v>1064</v>
          </cell>
          <cell r="M164">
            <v>0</v>
          </cell>
          <cell r="N164">
            <v>8</v>
          </cell>
          <cell r="Q164">
            <v>1571</v>
          </cell>
          <cell r="R164">
            <v>254</v>
          </cell>
          <cell r="S164">
            <v>5</v>
          </cell>
          <cell r="U164">
            <v>0</v>
          </cell>
          <cell r="V164">
            <v>3214</v>
          </cell>
          <cell r="X164">
            <v>0</v>
          </cell>
          <cell r="Y164">
            <v>122</v>
          </cell>
          <cell r="Z164">
            <v>47</v>
          </cell>
        </row>
        <row r="165">
          <cell r="C165">
            <v>1304</v>
          </cell>
          <cell r="E165">
            <v>5</v>
          </cell>
          <cell r="F165">
            <v>2014</v>
          </cell>
          <cell r="G165">
            <v>1721</v>
          </cell>
          <cell r="H165">
            <v>2117</v>
          </cell>
          <cell r="I165">
            <v>469</v>
          </cell>
          <cell r="L165">
            <v>1608</v>
          </cell>
          <cell r="M165">
            <v>9</v>
          </cell>
          <cell r="N165">
            <v>59</v>
          </cell>
          <cell r="Q165">
            <v>123</v>
          </cell>
          <cell r="R165">
            <v>110</v>
          </cell>
          <cell r="S165">
            <v>14</v>
          </cell>
          <cell r="U165">
            <v>232</v>
          </cell>
          <cell r="V165">
            <v>2763</v>
          </cell>
          <cell r="X165">
            <v>30</v>
          </cell>
          <cell r="Y165">
            <v>3</v>
          </cell>
          <cell r="Z165">
            <v>0</v>
          </cell>
        </row>
        <row r="166">
          <cell r="C166">
            <v>1305</v>
          </cell>
          <cell r="E166">
            <v>5</v>
          </cell>
          <cell r="F166">
            <v>2014</v>
          </cell>
          <cell r="G166">
            <v>2036</v>
          </cell>
          <cell r="H166">
            <v>495</v>
          </cell>
          <cell r="I166">
            <v>0</v>
          </cell>
          <cell r="L166">
            <v>0</v>
          </cell>
          <cell r="M166">
            <v>0</v>
          </cell>
          <cell r="N166">
            <v>0</v>
          </cell>
          <cell r="Q166">
            <v>0</v>
          </cell>
          <cell r="R166">
            <v>0</v>
          </cell>
          <cell r="S166">
            <v>0</v>
          </cell>
          <cell r="U166">
            <v>0</v>
          </cell>
          <cell r="V166">
            <v>251</v>
          </cell>
          <cell r="X166">
            <v>0</v>
          </cell>
          <cell r="Y166">
            <v>0</v>
          </cell>
          <cell r="Z166">
            <v>0</v>
          </cell>
        </row>
        <row r="167">
          <cell r="C167">
            <v>1306</v>
          </cell>
          <cell r="E167">
            <v>5</v>
          </cell>
          <cell r="F167">
            <v>2014</v>
          </cell>
          <cell r="G167">
            <v>2293</v>
          </cell>
          <cell r="H167">
            <v>4458</v>
          </cell>
          <cell r="I167">
            <v>226</v>
          </cell>
          <cell r="L167">
            <v>478</v>
          </cell>
          <cell r="M167">
            <v>49</v>
          </cell>
          <cell r="N167">
            <v>0</v>
          </cell>
          <cell r="Q167">
            <v>186</v>
          </cell>
          <cell r="R167">
            <v>136</v>
          </cell>
          <cell r="S167">
            <v>0</v>
          </cell>
          <cell r="U167">
            <v>26</v>
          </cell>
          <cell r="V167">
            <v>1220</v>
          </cell>
          <cell r="X167">
            <v>34</v>
          </cell>
          <cell r="Y167">
            <v>34</v>
          </cell>
          <cell r="Z167">
            <v>0</v>
          </cell>
        </row>
        <row r="168">
          <cell r="C168">
            <v>1202</v>
          </cell>
          <cell r="E168">
            <v>5</v>
          </cell>
          <cell r="F168">
            <v>2014</v>
          </cell>
          <cell r="G168">
            <v>4298</v>
          </cell>
          <cell r="H168">
            <v>3138</v>
          </cell>
          <cell r="I168">
            <v>152</v>
          </cell>
          <cell r="L168">
            <v>152</v>
          </cell>
          <cell r="M168">
            <v>0</v>
          </cell>
          <cell r="N168">
            <v>0</v>
          </cell>
          <cell r="Q168">
            <v>0</v>
          </cell>
          <cell r="R168">
            <v>0</v>
          </cell>
          <cell r="S168">
            <v>0</v>
          </cell>
          <cell r="U168">
            <v>0</v>
          </cell>
          <cell r="V168">
            <v>2995</v>
          </cell>
          <cell r="X168">
            <v>0</v>
          </cell>
          <cell r="Y168">
            <v>0</v>
          </cell>
          <cell r="Z168">
            <v>0</v>
          </cell>
        </row>
        <row r="169">
          <cell r="C169">
            <v>1203</v>
          </cell>
          <cell r="E169">
            <v>5</v>
          </cell>
          <cell r="F169">
            <v>2014</v>
          </cell>
          <cell r="G169">
            <v>8483</v>
          </cell>
          <cell r="H169">
            <v>2536</v>
          </cell>
          <cell r="I169">
            <v>6648</v>
          </cell>
          <cell r="L169">
            <v>1616</v>
          </cell>
          <cell r="M169">
            <v>130</v>
          </cell>
          <cell r="N169">
            <v>0</v>
          </cell>
          <cell r="Q169">
            <v>289</v>
          </cell>
          <cell r="R169">
            <v>175</v>
          </cell>
          <cell r="S169">
            <v>0</v>
          </cell>
          <cell r="U169">
            <v>16</v>
          </cell>
          <cell r="V169">
            <v>666</v>
          </cell>
          <cell r="X169">
            <v>0</v>
          </cell>
          <cell r="Y169">
            <v>170</v>
          </cell>
          <cell r="Z169">
            <v>0</v>
          </cell>
        </row>
        <row r="170">
          <cell r="C170">
            <v>1204</v>
          </cell>
          <cell r="E170">
            <v>5</v>
          </cell>
          <cell r="F170">
            <v>2014</v>
          </cell>
          <cell r="G170">
            <v>5952</v>
          </cell>
          <cell r="H170">
            <v>6034</v>
          </cell>
          <cell r="I170">
            <v>750</v>
          </cell>
          <cell r="L170">
            <v>1033</v>
          </cell>
          <cell r="M170">
            <v>78</v>
          </cell>
          <cell r="N170">
            <v>0</v>
          </cell>
          <cell r="Q170">
            <v>982</v>
          </cell>
          <cell r="R170">
            <v>134</v>
          </cell>
          <cell r="S170">
            <v>0</v>
          </cell>
          <cell r="U170">
            <v>48</v>
          </cell>
          <cell r="V170">
            <v>1054</v>
          </cell>
          <cell r="X170">
            <v>0</v>
          </cell>
          <cell r="Y170">
            <v>154</v>
          </cell>
          <cell r="Z170">
            <v>47</v>
          </cell>
        </row>
        <row r="171">
          <cell r="C171">
            <v>1205</v>
          </cell>
          <cell r="E171">
            <v>5</v>
          </cell>
          <cell r="F171">
            <v>2014</v>
          </cell>
          <cell r="G171">
            <v>6588</v>
          </cell>
          <cell r="H171">
            <v>5254</v>
          </cell>
          <cell r="I171">
            <v>1223</v>
          </cell>
          <cell r="L171">
            <v>1944</v>
          </cell>
          <cell r="M171">
            <v>37</v>
          </cell>
          <cell r="N171">
            <v>10</v>
          </cell>
          <cell r="Q171">
            <v>1127</v>
          </cell>
          <cell r="R171">
            <v>784</v>
          </cell>
          <cell r="S171">
            <v>6</v>
          </cell>
          <cell r="U171">
            <v>157</v>
          </cell>
          <cell r="V171">
            <v>3104</v>
          </cell>
          <cell r="X171">
            <v>0</v>
          </cell>
          <cell r="Y171">
            <v>207</v>
          </cell>
          <cell r="Z171">
            <v>50</v>
          </cell>
        </row>
        <row r="172">
          <cell r="C172">
            <v>1206</v>
          </cell>
          <cell r="E172">
            <v>5</v>
          </cell>
          <cell r="F172">
            <v>2014</v>
          </cell>
          <cell r="G172">
            <v>3805</v>
          </cell>
          <cell r="H172">
            <v>5033</v>
          </cell>
          <cell r="I172">
            <v>194</v>
          </cell>
          <cell r="L172">
            <v>791</v>
          </cell>
          <cell r="M172">
            <v>46</v>
          </cell>
          <cell r="N172">
            <v>35</v>
          </cell>
          <cell r="Q172">
            <v>771</v>
          </cell>
          <cell r="R172">
            <v>39</v>
          </cell>
          <cell r="S172">
            <v>0</v>
          </cell>
          <cell r="U172">
            <v>73</v>
          </cell>
          <cell r="V172">
            <v>3496</v>
          </cell>
          <cell r="X172">
            <v>0</v>
          </cell>
          <cell r="Y172">
            <v>94</v>
          </cell>
          <cell r="Z172">
            <v>0</v>
          </cell>
        </row>
        <row r="173">
          <cell r="C173">
            <v>1207</v>
          </cell>
          <cell r="E173">
            <v>5</v>
          </cell>
          <cell r="F173">
            <v>2014</v>
          </cell>
          <cell r="G173">
            <v>13703</v>
          </cell>
          <cell r="H173">
            <v>5794</v>
          </cell>
          <cell r="I173">
            <v>1876</v>
          </cell>
          <cell r="L173">
            <v>2752</v>
          </cell>
          <cell r="M173">
            <v>192</v>
          </cell>
          <cell r="N173">
            <v>11</v>
          </cell>
          <cell r="Q173">
            <v>2518</v>
          </cell>
          <cell r="R173">
            <v>335</v>
          </cell>
          <cell r="S173">
            <v>11</v>
          </cell>
          <cell r="U173">
            <v>193</v>
          </cell>
          <cell r="V173">
            <v>5178</v>
          </cell>
          <cell r="X173">
            <v>0</v>
          </cell>
          <cell r="Y173">
            <v>666</v>
          </cell>
          <cell r="Z173">
            <v>3</v>
          </cell>
        </row>
        <row r="174">
          <cell r="C174">
            <v>1208</v>
          </cell>
          <cell r="E174">
            <v>5</v>
          </cell>
          <cell r="F174">
            <v>2014</v>
          </cell>
          <cell r="G174">
            <v>8346</v>
          </cell>
          <cell r="H174">
            <v>5981</v>
          </cell>
          <cell r="I174">
            <v>875</v>
          </cell>
          <cell r="L174">
            <v>1680</v>
          </cell>
          <cell r="M174">
            <v>115</v>
          </cell>
          <cell r="N174">
            <v>0</v>
          </cell>
          <cell r="Q174">
            <v>1555</v>
          </cell>
          <cell r="R174">
            <v>298</v>
          </cell>
          <cell r="S174">
            <v>0</v>
          </cell>
          <cell r="U174">
            <v>66</v>
          </cell>
          <cell r="V174">
            <v>3366</v>
          </cell>
          <cell r="X174">
            <v>75</v>
          </cell>
          <cell r="Y174">
            <v>136</v>
          </cell>
          <cell r="Z174">
            <v>45</v>
          </cell>
        </row>
        <row r="175">
          <cell r="C175">
            <v>1209</v>
          </cell>
          <cell r="E175">
            <v>5</v>
          </cell>
          <cell r="F175">
            <v>2014</v>
          </cell>
          <cell r="G175">
            <v>7394</v>
          </cell>
          <cell r="H175">
            <v>6241</v>
          </cell>
          <cell r="I175">
            <v>621</v>
          </cell>
          <cell r="L175">
            <v>984</v>
          </cell>
          <cell r="M175">
            <v>68</v>
          </cell>
          <cell r="N175">
            <v>0</v>
          </cell>
          <cell r="Q175">
            <v>327</v>
          </cell>
          <cell r="R175">
            <v>81</v>
          </cell>
          <cell r="S175">
            <v>0</v>
          </cell>
          <cell r="U175">
            <v>25</v>
          </cell>
          <cell r="V175">
            <v>3242</v>
          </cell>
          <cell r="X175">
            <v>0</v>
          </cell>
          <cell r="Y175">
            <v>289</v>
          </cell>
          <cell r="Z175">
            <v>34</v>
          </cell>
        </row>
        <row r="176">
          <cell r="C176">
            <v>1210</v>
          </cell>
          <cell r="E176">
            <v>5</v>
          </cell>
          <cell r="F176">
            <v>2014</v>
          </cell>
          <cell r="G176">
            <v>8523</v>
          </cell>
          <cell r="H176">
            <v>8913</v>
          </cell>
          <cell r="I176">
            <v>814</v>
          </cell>
          <cell r="L176">
            <v>2245</v>
          </cell>
          <cell r="M176">
            <v>78</v>
          </cell>
          <cell r="N176">
            <v>17</v>
          </cell>
          <cell r="Q176">
            <v>540</v>
          </cell>
          <cell r="R176">
            <v>217</v>
          </cell>
          <cell r="S176">
            <v>17</v>
          </cell>
          <cell r="U176">
            <v>64</v>
          </cell>
          <cell r="V176">
            <v>7779</v>
          </cell>
          <cell r="X176">
            <v>140</v>
          </cell>
          <cell r="Y176">
            <v>268</v>
          </cell>
          <cell r="Z176">
            <v>97</v>
          </cell>
        </row>
        <row r="177">
          <cell r="C177">
            <v>1211</v>
          </cell>
          <cell r="E177">
            <v>5</v>
          </cell>
          <cell r="F177">
            <v>2014</v>
          </cell>
          <cell r="G177">
            <v>7721</v>
          </cell>
          <cell r="H177">
            <v>7036</v>
          </cell>
          <cell r="I177">
            <v>298</v>
          </cell>
          <cell r="L177">
            <v>782</v>
          </cell>
          <cell r="M177">
            <v>93</v>
          </cell>
          <cell r="N177">
            <v>0</v>
          </cell>
          <cell r="Q177">
            <v>419</v>
          </cell>
          <cell r="R177">
            <v>102</v>
          </cell>
          <cell r="S177">
            <v>0</v>
          </cell>
          <cell r="U177">
            <v>24</v>
          </cell>
          <cell r="V177">
            <v>1336</v>
          </cell>
          <cell r="X177">
            <v>0</v>
          </cell>
          <cell r="Y177">
            <v>0</v>
          </cell>
          <cell r="Z177">
            <v>0</v>
          </cell>
        </row>
        <row r="178">
          <cell r="C178">
            <v>1212</v>
          </cell>
          <cell r="E178">
            <v>5</v>
          </cell>
          <cell r="F178">
            <v>2014</v>
          </cell>
          <cell r="G178">
            <v>6712</v>
          </cell>
          <cell r="H178">
            <v>5347</v>
          </cell>
          <cell r="I178">
            <v>442</v>
          </cell>
          <cell r="L178">
            <v>770</v>
          </cell>
          <cell r="M178">
            <v>67</v>
          </cell>
          <cell r="N178">
            <v>0</v>
          </cell>
          <cell r="Q178">
            <v>933</v>
          </cell>
          <cell r="R178">
            <v>132</v>
          </cell>
          <cell r="S178">
            <v>1</v>
          </cell>
          <cell r="U178">
            <v>57</v>
          </cell>
          <cell r="V178">
            <v>1726</v>
          </cell>
          <cell r="X178">
            <v>40</v>
          </cell>
          <cell r="Y178">
            <v>170</v>
          </cell>
          <cell r="Z178">
            <v>0</v>
          </cell>
        </row>
        <row r="179">
          <cell r="C179">
            <v>1213</v>
          </cell>
          <cell r="E179">
            <v>5</v>
          </cell>
          <cell r="F179">
            <v>2014</v>
          </cell>
          <cell r="G179">
            <v>4853</v>
          </cell>
          <cell r="H179">
            <v>2028</v>
          </cell>
          <cell r="I179">
            <v>263</v>
          </cell>
          <cell r="L179">
            <v>263</v>
          </cell>
          <cell r="M179">
            <v>0</v>
          </cell>
          <cell r="N179">
            <v>0</v>
          </cell>
          <cell r="Q179">
            <v>194</v>
          </cell>
          <cell r="R179">
            <v>31</v>
          </cell>
          <cell r="S179">
            <v>0</v>
          </cell>
          <cell r="U179">
            <v>2</v>
          </cell>
          <cell r="V179">
            <v>1216</v>
          </cell>
          <cell r="X179">
            <v>0</v>
          </cell>
          <cell r="Y179">
            <v>52</v>
          </cell>
          <cell r="Z179">
            <v>0</v>
          </cell>
        </row>
        <row r="180">
          <cell r="C180">
            <v>1214</v>
          </cell>
          <cell r="E180">
            <v>5</v>
          </cell>
          <cell r="F180">
            <v>2014</v>
          </cell>
          <cell r="G180">
            <v>6261</v>
          </cell>
          <cell r="H180">
            <v>3489</v>
          </cell>
          <cell r="I180">
            <v>386</v>
          </cell>
          <cell r="L180">
            <v>0</v>
          </cell>
          <cell r="M180">
            <v>12</v>
          </cell>
          <cell r="N180">
            <v>40</v>
          </cell>
          <cell r="Q180">
            <v>0</v>
          </cell>
          <cell r="R180">
            <v>558</v>
          </cell>
          <cell r="S180">
            <v>13</v>
          </cell>
          <cell r="U180">
            <v>16</v>
          </cell>
          <cell r="V180">
            <v>15</v>
          </cell>
          <cell r="X180">
            <v>35</v>
          </cell>
          <cell r="Y180">
            <v>0</v>
          </cell>
          <cell r="Z180">
            <v>15</v>
          </cell>
        </row>
        <row r="181">
          <cell r="C181">
            <v>1215</v>
          </cell>
          <cell r="E181">
            <v>5</v>
          </cell>
          <cell r="F181">
            <v>2014</v>
          </cell>
          <cell r="G181">
            <v>6539</v>
          </cell>
          <cell r="H181">
            <v>1453</v>
          </cell>
          <cell r="I181">
            <v>242</v>
          </cell>
          <cell r="L181">
            <v>0</v>
          </cell>
          <cell r="M181">
            <v>0</v>
          </cell>
          <cell r="N181">
            <v>0</v>
          </cell>
          <cell r="Q181">
            <v>117</v>
          </cell>
          <cell r="R181">
            <v>19</v>
          </cell>
          <cell r="S181">
            <v>0</v>
          </cell>
          <cell r="U181">
            <v>8</v>
          </cell>
          <cell r="V181">
            <v>973</v>
          </cell>
          <cell r="X181">
            <v>0</v>
          </cell>
          <cell r="Y181">
            <v>74</v>
          </cell>
          <cell r="Z181">
            <v>0</v>
          </cell>
        </row>
        <row r="182">
          <cell r="C182">
            <v>901</v>
          </cell>
          <cell r="E182">
            <v>5</v>
          </cell>
          <cell r="F182">
            <v>2014</v>
          </cell>
          <cell r="G182">
            <v>12093</v>
          </cell>
          <cell r="H182">
            <v>13253</v>
          </cell>
          <cell r="I182">
            <v>2908</v>
          </cell>
          <cell r="L182">
            <v>5967</v>
          </cell>
          <cell r="M182">
            <v>10</v>
          </cell>
          <cell r="N182">
            <v>50</v>
          </cell>
          <cell r="Q182">
            <v>1255</v>
          </cell>
          <cell r="R182">
            <v>863</v>
          </cell>
          <cell r="S182">
            <v>22</v>
          </cell>
          <cell r="U182">
            <v>25</v>
          </cell>
          <cell r="V182">
            <v>19239</v>
          </cell>
          <cell r="X182">
            <v>436</v>
          </cell>
          <cell r="Y182">
            <v>1552</v>
          </cell>
          <cell r="Z182">
            <v>568</v>
          </cell>
        </row>
        <row r="183">
          <cell r="C183">
            <v>902</v>
          </cell>
          <cell r="E183">
            <v>5</v>
          </cell>
          <cell r="F183">
            <v>2014</v>
          </cell>
          <cell r="G183">
            <v>4540</v>
          </cell>
          <cell r="H183">
            <v>2685</v>
          </cell>
          <cell r="I183">
            <v>1305</v>
          </cell>
          <cell r="L183">
            <v>5240</v>
          </cell>
          <cell r="M183">
            <v>111</v>
          </cell>
          <cell r="N183">
            <v>203</v>
          </cell>
          <cell r="Q183">
            <v>719</v>
          </cell>
          <cell r="R183">
            <v>549</v>
          </cell>
          <cell r="S183">
            <v>135</v>
          </cell>
          <cell r="U183">
            <v>509</v>
          </cell>
          <cell r="V183">
            <v>11589</v>
          </cell>
          <cell r="X183">
            <v>546</v>
          </cell>
          <cell r="Y183">
            <v>51</v>
          </cell>
          <cell r="Z183">
            <v>6</v>
          </cell>
        </row>
        <row r="184">
          <cell r="C184">
            <v>903</v>
          </cell>
          <cell r="E184">
            <v>5</v>
          </cell>
          <cell r="F184">
            <v>2014</v>
          </cell>
          <cell r="G184">
            <v>2383</v>
          </cell>
          <cell r="H184">
            <v>1086</v>
          </cell>
          <cell r="I184">
            <v>163</v>
          </cell>
          <cell r="L184">
            <v>621</v>
          </cell>
          <cell r="M184">
            <v>0</v>
          </cell>
          <cell r="N184">
            <v>0</v>
          </cell>
          <cell r="Q184">
            <v>369</v>
          </cell>
          <cell r="R184">
            <v>28</v>
          </cell>
          <cell r="S184">
            <v>0</v>
          </cell>
          <cell r="U184">
            <v>0</v>
          </cell>
          <cell r="V184">
            <v>4368</v>
          </cell>
          <cell r="X184">
            <v>0</v>
          </cell>
          <cell r="Y184">
            <v>85</v>
          </cell>
          <cell r="Z184">
            <v>0</v>
          </cell>
        </row>
        <row r="185">
          <cell r="C185">
            <v>904</v>
          </cell>
          <cell r="E185">
            <v>5</v>
          </cell>
          <cell r="F185">
            <v>2014</v>
          </cell>
          <cell r="G185">
            <v>223</v>
          </cell>
          <cell r="H185">
            <v>0</v>
          </cell>
          <cell r="I185">
            <v>77</v>
          </cell>
          <cell r="L185">
            <v>1490</v>
          </cell>
          <cell r="M185">
            <v>0</v>
          </cell>
          <cell r="N185">
            <v>0</v>
          </cell>
          <cell r="Q185">
            <v>0</v>
          </cell>
          <cell r="R185">
            <v>31</v>
          </cell>
          <cell r="S185">
            <v>0</v>
          </cell>
          <cell r="U185">
            <v>0</v>
          </cell>
          <cell r="V185">
            <v>558</v>
          </cell>
          <cell r="X185">
            <v>0</v>
          </cell>
          <cell r="Y185">
            <v>110</v>
          </cell>
          <cell r="Z185">
            <v>0</v>
          </cell>
        </row>
        <row r="186">
          <cell r="C186">
            <v>905</v>
          </cell>
          <cell r="E186">
            <v>5</v>
          </cell>
          <cell r="F186">
            <v>2014</v>
          </cell>
          <cell r="G186">
            <v>7472</v>
          </cell>
          <cell r="H186">
            <v>430</v>
          </cell>
          <cell r="I186">
            <v>738</v>
          </cell>
          <cell r="L186">
            <v>2355</v>
          </cell>
          <cell r="M186">
            <v>21</v>
          </cell>
          <cell r="N186">
            <v>24</v>
          </cell>
          <cell r="Q186">
            <v>985</v>
          </cell>
          <cell r="R186">
            <v>361</v>
          </cell>
          <cell r="S186">
            <v>30</v>
          </cell>
          <cell r="U186">
            <v>78</v>
          </cell>
          <cell r="V186">
            <v>12693</v>
          </cell>
          <cell r="X186">
            <v>305</v>
          </cell>
          <cell r="Y186">
            <v>184</v>
          </cell>
          <cell r="Z186">
            <v>90</v>
          </cell>
        </row>
        <row r="187">
          <cell r="C187">
            <v>906</v>
          </cell>
          <cell r="E187">
            <v>5</v>
          </cell>
          <cell r="F187">
            <v>2014</v>
          </cell>
          <cell r="G187">
            <v>8681</v>
          </cell>
          <cell r="H187">
            <v>4002</v>
          </cell>
          <cell r="I187">
            <v>979</v>
          </cell>
          <cell r="L187">
            <v>3060</v>
          </cell>
          <cell r="M187">
            <v>91</v>
          </cell>
          <cell r="N187">
            <v>53</v>
          </cell>
          <cell r="Q187">
            <v>630</v>
          </cell>
          <cell r="R187">
            <v>458</v>
          </cell>
          <cell r="S187">
            <v>49</v>
          </cell>
          <cell r="U187">
            <v>126</v>
          </cell>
          <cell r="V187">
            <v>3762</v>
          </cell>
          <cell r="X187">
            <v>120</v>
          </cell>
          <cell r="Y187">
            <v>350</v>
          </cell>
          <cell r="Z187">
            <v>78</v>
          </cell>
        </row>
        <row r="188">
          <cell r="C188">
            <v>907</v>
          </cell>
          <cell r="E188">
            <v>5</v>
          </cell>
          <cell r="F188">
            <v>2014</v>
          </cell>
          <cell r="G188">
            <v>3346</v>
          </cell>
          <cell r="H188">
            <v>723</v>
          </cell>
          <cell r="I188">
            <v>144</v>
          </cell>
          <cell r="L188">
            <v>285</v>
          </cell>
          <cell r="M188">
            <v>61</v>
          </cell>
          <cell r="N188">
            <v>0</v>
          </cell>
          <cell r="Q188">
            <v>71</v>
          </cell>
          <cell r="R188">
            <v>0</v>
          </cell>
          <cell r="S188">
            <v>0</v>
          </cell>
          <cell r="U188">
            <v>28</v>
          </cell>
          <cell r="V188">
            <v>1044</v>
          </cell>
          <cell r="X188">
            <v>0</v>
          </cell>
          <cell r="Y188">
            <v>48</v>
          </cell>
          <cell r="Z188">
            <v>0</v>
          </cell>
        </row>
        <row r="189">
          <cell r="C189">
            <v>1102</v>
          </cell>
          <cell r="E189">
            <v>5</v>
          </cell>
          <cell r="F189">
            <v>2014</v>
          </cell>
          <cell r="G189">
            <v>4293</v>
          </cell>
          <cell r="H189">
            <v>1878</v>
          </cell>
          <cell r="I189">
            <v>343</v>
          </cell>
          <cell r="L189">
            <v>843</v>
          </cell>
          <cell r="M189">
            <v>48</v>
          </cell>
          <cell r="N189">
            <v>21</v>
          </cell>
          <cell r="Q189">
            <v>203</v>
          </cell>
          <cell r="R189">
            <v>127</v>
          </cell>
          <cell r="S189">
            <v>6</v>
          </cell>
          <cell r="U189">
            <v>36</v>
          </cell>
          <cell r="V189">
            <v>1258</v>
          </cell>
          <cell r="X189">
            <v>25</v>
          </cell>
          <cell r="Y189">
            <v>101</v>
          </cell>
          <cell r="Z189">
            <v>15</v>
          </cell>
        </row>
        <row r="190">
          <cell r="C190">
            <v>1103</v>
          </cell>
          <cell r="E190">
            <v>5</v>
          </cell>
          <cell r="F190">
            <v>2014</v>
          </cell>
          <cell r="G190">
            <v>4545</v>
          </cell>
          <cell r="H190">
            <v>1261</v>
          </cell>
          <cell r="I190">
            <v>248</v>
          </cell>
          <cell r="L190">
            <v>947</v>
          </cell>
          <cell r="M190">
            <v>45</v>
          </cell>
          <cell r="N190">
            <v>0</v>
          </cell>
          <cell r="Q190">
            <v>417</v>
          </cell>
          <cell r="R190">
            <v>48</v>
          </cell>
          <cell r="S190">
            <v>0</v>
          </cell>
          <cell r="U190">
            <v>2</v>
          </cell>
          <cell r="V190">
            <v>2303</v>
          </cell>
          <cell r="X190">
            <v>14</v>
          </cell>
          <cell r="Y190">
            <v>148</v>
          </cell>
          <cell r="Z190">
            <v>0</v>
          </cell>
        </row>
        <row r="191">
          <cell r="C191">
            <v>1104</v>
          </cell>
          <cell r="E191">
            <v>5</v>
          </cell>
          <cell r="F191">
            <v>2014</v>
          </cell>
          <cell r="G191">
            <v>5024</v>
          </cell>
          <cell r="H191">
            <v>9294</v>
          </cell>
          <cell r="I191">
            <v>698</v>
          </cell>
          <cell r="L191">
            <v>2263</v>
          </cell>
          <cell r="M191">
            <v>46</v>
          </cell>
          <cell r="N191">
            <v>26</v>
          </cell>
          <cell r="Q191">
            <v>597</v>
          </cell>
          <cell r="R191">
            <v>321</v>
          </cell>
          <cell r="S191">
            <v>2</v>
          </cell>
          <cell r="U191">
            <v>57</v>
          </cell>
          <cell r="V191">
            <v>6467</v>
          </cell>
          <cell r="X191">
            <v>86</v>
          </cell>
          <cell r="Y191">
            <v>315</v>
          </cell>
          <cell r="Z191">
            <v>46</v>
          </cell>
        </row>
        <row r="192">
          <cell r="C192">
            <v>1105</v>
          </cell>
          <cell r="E192">
            <v>5</v>
          </cell>
          <cell r="F192">
            <v>2014</v>
          </cell>
          <cell r="G192">
            <v>3097</v>
          </cell>
          <cell r="H192">
            <v>2861</v>
          </cell>
          <cell r="I192">
            <v>245</v>
          </cell>
          <cell r="L192">
            <v>321</v>
          </cell>
          <cell r="M192">
            <v>26</v>
          </cell>
          <cell r="N192">
            <v>0</v>
          </cell>
          <cell r="Q192">
            <v>199</v>
          </cell>
          <cell r="R192">
            <v>81</v>
          </cell>
          <cell r="S192">
            <v>3</v>
          </cell>
          <cell r="U192">
            <v>31</v>
          </cell>
          <cell r="V192">
            <v>1335</v>
          </cell>
          <cell r="X192">
            <v>33</v>
          </cell>
          <cell r="Y192">
            <v>73</v>
          </cell>
          <cell r="Z192">
            <v>27</v>
          </cell>
        </row>
        <row r="193">
          <cell r="C193">
            <v>1106</v>
          </cell>
          <cell r="E193">
            <v>5</v>
          </cell>
          <cell r="F193">
            <v>2014</v>
          </cell>
          <cell r="G193">
            <v>1608</v>
          </cell>
          <cell r="H193">
            <v>932</v>
          </cell>
          <cell r="I193">
            <v>127</v>
          </cell>
          <cell r="L193">
            <v>144</v>
          </cell>
          <cell r="M193">
            <v>0</v>
          </cell>
          <cell r="N193">
            <v>0</v>
          </cell>
          <cell r="Q193">
            <v>1083</v>
          </cell>
          <cell r="R193">
            <v>15</v>
          </cell>
          <cell r="S193">
            <v>0</v>
          </cell>
          <cell r="U193">
            <v>7</v>
          </cell>
          <cell r="V193">
            <v>948</v>
          </cell>
          <cell r="X193">
            <v>0</v>
          </cell>
          <cell r="Y193">
            <v>61</v>
          </cell>
          <cell r="Z193">
            <v>16</v>
          </cell>
        </row>
        <row r="194">
          <cell r="C194">
            <v>1107</v>
          </cell>
          <cell r="E194">
            <v>5</v>
          </cell>
          <cell r="F194">
            <v>2014</v>
          </cell>
          <cell r="G194">
            <v>3425</v>
          </cell>
          <cell r="H194">
            <v>442</v>
          </cell>
          <cell r="I194">
            <v>208</v>
          </cell>
          <cell r="L194">
            <v>639</v>
          </cell>
          <cell r="M194">
            <v>31</v>
          </cell>
          <cell r="N194">
            <v>9</v>
          </cell>
          <cell r="Q194">
            <v>136</v>
          </cell>
          <cell r="R194">
            <v>45</v>
          </cell>
          <cell r="S194">
            <v>2</v>
          </cell>
          <cell r="U194">
            <v>27</v>
          </cell>
          <cell r="V194">
            <v>1202</v>
          </cell>
          <cell r="X194">
            <v>15</v>
          </cell>
          <cell r="Y194">
            <v>62</v>
          </cell>
          <cell r="Z194">
            <v>21</v>
          </cell>
        </row>
        <row r="195">
          <cell r="C195">
            <v>1102</v>
          </cell>
          <cell r="E195">
            <v>5</v>
          </cell>
          <cell r="F195">
            <v>2014</v>
          </cell>
          <cell r="G195">
            <v>3327</v>
          </cell>
          <cell r="H195">
            <v>1786</v>
          </cell>
          <cell r="I195">
            <v>358</v>
          </cell>
          <cell r="L195">
            <v>933</v>
          </cell>
          <cell r="M195">
            <v>42</v>
          </cell>
          <cell r="N195">
            <v>17</v>
          </cell>
          <cell r="Q195">
            <v>191</v>
          </cell>
          <cell r="R195">
            <v>126</v>
          </cell>
          <cell r="S195">
            <v>2</v>
          </cell>
          <cell r="U195">
            <v>37</v>
          </cell>
          <cell r="V195">
            <v>1383</v>
          </cell>
          <cell r="X195">
            <v>0</v>
          </cell>
          <cell r="Y195">
            <v>85</v>
          </cell>
          <cell r="Z195">
            <v>17</v>
          </cell>
        </row>
        <row r="196">
          <cell r="C196">
            <v>1103</v>
          </cell>
          <cell r="E196">
            <v>5</v>
          </cell>
          <cell r="F196">
            <v>2014</v>
          </cell>
          <cell r="G196">
            <v>5329</v>
          </cell>
          <cell r="H196">
            <v>1469</v>
          </cell>
          <cell r="I196">
            <v>262</v>
          </cell>
          <cell r="L196">
            <v>846</v>
          </cell>
          <cell r="M196">
            <v>24</v>
          </cell>
          <cell r="N196">
            <v>0</v>
          </cell>
          <cell r="Q196">
            <v>394</v>
          </cell>
          <cell r="R196">
            <v>51</v>
          </cell>
          <cell r="S196">
            <v>0</v>
          </cell>
          <cell r="U196">
            <v>4</v>
          </cell>
          <cell r="V196">
            <v>2790</v>
          </cell>
          <cell r="X196">
            <v>21</v>
          </cell>
          <cell r="Y196">
            <v>162</v>
          </cell>
          <cell r="Z196">
            <v>0</v>
          </cell>
        </row>
        <row r="197">
          <cell r="C197">
            <v>1104</v>
          </cell>
          <cell r="E197">
            <v>5</v>
          </cell>
          <cell r="F197">
            <v>2014</v>
          </cell>
          <cell r="G197">
            <v>4856</v>
          </cell>
          <cell r="H197">
            <v>9100</v>
          </cell>
          <cell r="I197">
            <v>689</v>
          </cell>
          <cell r="L197">
            <v>2329</v>
          </cell>
          <cell r="M197">
            <v>48</v>
          </cell>
          <cell r="N197">
            <v>31</v>
          </cell>
          <cell r="Q197">
            <v>645</v>
          </cell>
          <cell r="R197">
            <v>342</v>
          </cell>
          <cell r="S197">
            <v>3</v>
          </cell>
          <cell r="U197">
            <v>50</v>
          </cell>
          <cell r="V197">
            <v>7623</v>
          </cell>
          <cell r="X197">
            <v>80</v>
          </cell>
          <cell r="Y197">
            <v>383</v>
          </cell>
          <cell r="Z197">
            <v>40</v>
          </cell>
        </row>
        <row r="198">
          <cell r="C198">
            <v>1105</v>
          </cell>
          <cell r="E198">
            <v>5</v>
          </cell>
          <cell r="F198">
            <v>2014</v>
          </cell>
          <cell r="G198">
            <v>2912</v>
          </cell>
          <cell r="H198">
            <v>2728</v>
          </cell>
          <cell r="I198">
            <v>287</v>
          </cell>
          <cell r="L198">
            <v>414</v>
          </cell>
          <cell r="M198">
            <v>31</v>
          </cell>
          <cell r="N198">
            <v>0</v>
          </cell>
          <cell r="Q198">
            <v>210</v>
          </cell>
          <cell r="R198">
            <v>93</v>
          </cell>
          <cell r="S198">
            <v>5</v>
          </cell>
          <cell r="U198">
            <v>43</v>
          </cell>
          <cell r="V198">
            <v>1357</v>
          </cell>
          <cell r="X198">
            <v>22</v>
          </cell>
          <cell r="Y198">
            <v>60</v>
          </cell>
          <cell r="Z198">
            <v>32</v>
          </cell>
        </row>
        <row r="199">
          <cell r="C199">
            <v>1106</v>
          </cell>
          <cell r="E199">
            <v>5</v>
          </cell>
          <cell r="F199">
            <v>2014</v>
          </cell>
          <cell r="G199">
            <v>1771</v>
          </cell>
          <cell r="H199">
            <v>894</v>
          </cell>
          <cell r="I199">
            <v>105</v>
          </cell>
          <cell r="L199">
            <v>114</v>
          </cell>
          <cell r="M199">
            <v>0</v>
          </cell>
          <cell r="N199">
            <v>0</v>
          </cell>
          <cell r="Q199">
            <v>484</v>
          </cell>
          <cell r="R199">
            <v>8</v>
          </cell>
          <cell r="S199">
            <v>0</v>
          </cell>
          <cell r="U199">
            <v>4</v>
          </cell>
          <cell r="V199">
            <v>891</v>
          </cell>
          <cell r="X199">
            <v>0</v>
          </cell>
          <cell r="Y199">
            <v>49</v>
          </cell>
          <cell r="Z199">
            <v>18</v>
          </cell>
        </row>
        <row r="200">
          <cell r="C200">
            <v>1107</v>
          </cell>
          <cell r="E200">
            <v>5</v>
          </cell>
          <cell r="F200">
            <v>2014</v>
          </cell>
          <cell r="G200">
            <v>4109</v>
          </cell>
          <cell r="H200">
            <v>774</v>
          </cell>
          <cell r="I200">
            <v>253</v>
          </cell>
          <cell r="L200">
            <v>724</v>
          </cell>
          <cell r="M200">
            <v>22</v>
          </cell>
          <cell r="N200">
            <v>12</v>
          </cell>
          <cell r="Q200">
            <v>167</v>
          </cell>
          <cell r="R200">
            <v>70</v>
          </cell>
          <cell r="S200">
            <v>3</v>
          </cell>
          <cell r="U200">
            <v>27</v>
          </cell>
          <cell r="V200">
            <v>1240</v>
          </cell>
          <cell r="X200">
            <v>13</v>
          </cell>
          <cell r="Y200">
            <v>62</v>
          </cell>
          <cell r="Z200">
            <v>20</v>
          </cell>
        </row>
        <row r="201">
          <cell r="C201">
            <v>1001</v>
          </cell>
          <cell r="E201">
            <v>5</v>
          </cell>
          <cell r="F201">
            <v>2014</v>
          </cell>
          <cell r="G201">
            <v>17626</v>
          </cell>
          <cell r="H201">
            <v>5597</v>
          </cell>
          <cell r="I201">
            <v>3525</v>
          </cell>
          <cell r="L201">
            <v>7047</v>
          </cell>
          <cell r="M201">
            <v>133</v>
          </cell>
          <cell r="N201">
            <v>55</v>
          </cell>
          <cell r="Q201">
            <v>3912</v>
          </cell>
          <cell r="R201">
            <v>2565</v>
          </cell>
          <cell r="S201">
            <v>56</v>
          </cell>
          <cell r="U201">
            <v>312</v>
          </cell>
          <cell r="V201">
            <v>14297</v>
          </cell>
          <cell r="X201">
            <v>456</v>
          </cell>
          <cell r="Y201">
            <v>1011</v>
          </cell>
          <cell r="Z201">
            <v>264</v>
          </cell>
        </row>
        <row r="202">
          <cell r="C202">
            <v>1002</v>
          </cell>
          <cell r="E202">
            <v>5</v>
          </cell>
          <cell r="F202">
            <v>2014</v>
          </cell>
          <cell r="G202">
            <v>7146</v>
          </cell>
          <cell r="H202">
            <v>950</v>
          </cell>
          <cell r="I202">
            <v>1406</v>
          </cell>
          <cell r="L202">
            <v>3530</v>
          </cell>
          <cell r="M202">
            <v>142</v>
          </cell>
          <cell r="N202">
            <v>28</v>
          </cell>
          <cell r="Q202">
            <v>1556</v>
          </cell>
          <cell r="R202">
            <v>696</v>
          </cell>
          <cell r="S202">
            <v>28</v>
          </cell>
          <cell r="U202">
            <v>210</v>
          </cell>
          <cell r="V202">
            <v>4546</v>
          </cell>
          <cell r="X202">
            <v>0</v>
          </cell>
          <cell r="Y202">
            <v>252</v>
          </cell>
          <cell r="Z202">
            <v>32</v>
          </cell>
        </row>
        <row r="203">
          <cell r="C203">
            <v>1003</v>
          </cell>
          <cell r="E203">
            <v>5</v>
          </cell>
          <cell r="F203">
            <v>2014</v>
          </cell>
          <cell r="G203">
            <v>4087</v>
          </cell>
          <cell r="H203">
            <v>5074</v>
          </cell>
          <cell r="I203">
            <v>803</v>
          </cell>
          <cell r="L203">
            <v>1585</v>
          </cell>
          <cell r="M203">
            <v>42</v>
          </cell>
          <cell r="N203">
            <v>22</v>
          </cell>
          <cell r="Q203">
            <v>785</v>
          </cell>
          <cell r="R203">
            <v>363</v>
          </cell>
          <cell r="S203">
            <v>9</v>
          </cell>
          <cell r="U203">
            <v>73</v>
          </cell>
          <cell r="V203">
            <v>4070</v>
          </cell>
          <cell r="X203">
            <v>0</v>
          </cell>
          <cell r="Y203">
            <v>93</v>
          </cell>
          <cell r="Z203">
            <v>0</v>
          </cell>
        </row>
        <row r="204">
          <cell r="C204">
            <v>1004</v>
          </cell>
          <cell r="E204">
            <v>5</v>
          </cell>
          <cell r="F204">
            <v>2014</v>
          </cell>
          <cell r="G204">
            <v>8315</v>
          </cell>
          <cell r="H204">
            <v>7366</v>
          </cell>
          <cell r="I204">
            <v>1165</v>
          </cell>
          <cell r="L204">
            <v>3642</v>
          </cell>
          <cell r="M204">
            <v>116</v>
          </cell>
          <cell r="N204">
            <v>107</v>
          </cell>
          <cell r="Q204">
            <v>1681</v>
          </cell>
          <cell r="R204">
            <v>769</v>
          </cell>
          <cell r="S204">
            <v>30</v>
          </cell>
          <cell r="U204">
            <v>280</v>
          </cell>
          <cell r="V204">
            <v>6494</v>
          </cell>
          <cell r="X204">
            <v>68</v>
          </cell>
          <cell r="Y204">
            <v>437</v>
          </cell>
          <cell r="Z204">
            <v>102</v>
          </cell>
        </row>
        <row r="205">
          <cell r="C205">
            <v>1005</v>
          </cell>
          <cell r="E205">
            <v>5</v>
          </cell>
          <cell r="F205">
            <v>2014</v>
          </cell>
          <cell r="G205">
            <v>8331</v>
          </cell>
          <cell r="H205">
            <v>3777</v>
          </cell>
          <cell r="I205">
            <v>2509</v>
          </cell>
          <cell r="L205">
            <v>4484</v>
          </cell>
          <cell r="M205">
            <v>84</v>
          </cell>
          <cell r="N205">
            <v>8</v>
          </cell>
          <cell r="Q205">
            <v>704</v>
          </cell>
          <cell r="R205">
            <v>329</v>
          </cell>
          <cell r="S205">
            <v>0</v>
          </cell>
          <cell r="U205">
            <v>111</v>
          </cell>
          <cell r="V205">
            <v>9187</v>
          </cell>
          <cell r="X205">
            <v>33</v>
          </cell>
          <cell r="Y205">
            <v>312</v>
          </cell>
          <cell r="Z205">
            <v>142</v>
          </cell>
        </row>
        <row r="206">
          <cell r="C206">
            <v>1006</v>
          </cell>
          <cell r="E206">
            <v>5</v>
          </cell>
          <cell r="F206">
            <v>2014</v>
          </cell>
          <cell r="G206">
            <v>5726</v>
          </cell>
          <cell r="H206">
            <v>938</v>
          </cell>
          <cell r="I206">
            <v>363</v>
          </cell>
          <cell r="L206">
            <v>929</v>
          </cell>
          <cell r="M206">
            <v>11</v>
          </cell>
          <cell r="N206">
            <v>2</v>
          </cell>
          <cell r="Q206">
            <v>668</v>
          </cell>
          <cell r="R206">
            <v>180</v>
          </cell>
          <cell r="S206">
            <v>0</v>
          </cell>
          <cell r="U206">
            <v>27</v>
          </cell>
          <cell r="V206">
            <v>2280</v>
          </cell>
          <cell r="X206">
            <v>0</v>
          </cell>
          <cell r="Y206">
            <v>141</v>
          </cell>
          <cell r="Z206">
            <v>0</v>
          </cell>
        </row>
        <row r="207">
          <cell r="C207">
            <v>1007</v>
          </cell>
          <cell r="E207">
            <v>5</v>
          </cell>
          <cell r="F207">
            <v>2014</v>
          </cell>
          <cell r="G207">
            <v>3554</v>
          </cell>
          <cell r="H207">
            <v>586</v>
          </cell>
          <cell r="I207">
            <v>1039</v>
          </cell>
          <cell r="L207">
            <v>1712</v>
          </cell>
          <cell r="M207">
            <v>40</v>
          </cell>
          <cell r="N207">
            <v>12</v>
          </cell>
          <cell r="Q207">
            <v>592</v>
          </cell>
          <cell r="R207">
            <v>58</v>
          </cell>
          <cell r="S207">
            <v>0</v>
          </cell>
          <cell r="U207">
            <v>17</v>
          </cell>
          <cell r="V207">
            <v>1978</v>
          </cell>
          <cell r="X207">
            <v>16</v>
          </cell>
          <cell r="Y207">
            <v>49</v>
          </cell>
          <cell r="Z207">
            <v>0</v>
          </cell>
        </row>
        <row r="208">
          <cell r="C208">
            <v>1008</v>
          </cell>
          <cell r="E208">
            <v>5</v>
          </cell>
          <cell r="F208">
            <v>2014</v>
          </cell>
          <cell r="G208">
            <v>5600</v>
          </cell>
          <cell r="H208">
            <v>1890</v>
          </cell>
          <cell r="I208">
            <v>668</v>
          </cell>
          <cell r="L208">
            <v>1098</v>
          </cell>
          <cell r="M208">
            <v>47</v>
          </cell>
          <cell r="N208">
            <v>0</v>
          </cell>
          <cell r="Q208">
            <v>954</v>
          </cell>
          <cell r="R208">
            <v>241</v>
          </cell>
          <cell r="S208">
            <v>5</v>
          </cell>
          <cell r="U208">
            <v>63</v>
          </cell>
          <cell r="V208">
            <v>2356</v>
          </cell>
          <cell r="X208">
            <v>82</v>
          </cell>
          <cell r="Y208">
            <v>113</v>
          </cell>
          <cell r="Z208">
            <v>30</v>
          </cell>
        </row>
        <row r="209">
          <cell r="C209">
            <v>1009</v>
          </cell>
          <cell r="E209">
            <v>5</v>
          </cell>
          <cell r="F209">
            <v>2014</v>
          </cell>
          <cell r="G209">
            <v>10559</v>
          </cell>
          <cell r="H209">
            <v>2946</v>
          </cell>
          <cell r="I209">
            <v>886</v>
          </cell>
          <cell r="L209">
            <v>1895</v>
          </cell>
          <cell r="M209">
            <v>70</v>
          </cell>
          <cell r="N209">
            <v>0</v>
          </cell>
          <cell r="Q209">
            <v>596</v>
          </cell>
          <cell r="R209">
            <v>132</v>
          </cell>
          <cell r="S209">
            <v>5</v>
          </cell>
          <cell r="U209">
            <v>61</v>
          </cell>
          <cell r="V209">
            <v>2280</v>
          </cell>
          <cell r="X209">
            <v>0</v>
          </cell>
          <cell r="Y209">
            <v>184</v>
          </cell>
          <cell r="Z209">
            <v>5</v>
          </cell>
        </row>
        <row r="210">
          <cell r="C210">
            <v>1010</v>
          </cell>
          <cell r="E210">
            <v>5</v>
          </cell>
          <cell r="F210">
            <v>2014</v>
          </cell>
          <cell r="G210">
            <v>5465</v>
          </cell>
          <cell r="H210">
            <v>1401</v>
          </cell>
          <cell r="I210">
            <v>523</v>
          </cell>
          <cell r="L210">
            <v>807</v>
          </cell>
          <cell r="M210">
            <v>28</v>
          </cell>
          <cell r="N210">
            <v>14</v>
          </cell>
          <cell r="Q210">
            <v>483</v>
          </cell>
          <cell r="R210">
            <v>62</v>
          </cell>
          <cell r="S210">
            <v>0</v>
          </cell>
          <cell r="U210">
            <v>14</v>
          </cell>
          <cell r="V210">
            <v>3256</v>
          </cell>
          <cell r="X210">
            <v>0</v>
          </cell>
          <cell r="Y210">
            <v>197</v>
          </cell>
          <cell r="Z210">
            <v>0</v>
          </cell>
        </row>
        <row r="211">
          <cell r="C211">
            <v>1011</v>
          </cell>
          <cell r="E211">
            <v>5</v>
          </cell>
          <cell r="F211">
            <v>2014</v>
          </cell>
          <cell r="G211">
            <v>4189</v>
          </cell>
          <cell r="H211">
            <v>1882</v>
          </cell>
          <cell r="I211">
            <v>397</v>
          </cell>
          <cell r="L211">
            <v>1051</v>
          </cell>
          <cell r="M211">
            <v>13</v>
          </cell>
          <cell r="N211">
            <v>0</v>
          </cell>
          <cell r="Q211">
            <v>1039</v>
          </cell>
          <cell r="R211">
            <v>146</v>
          </cell>
          <cell r="S211">
            <v>0</v>
          </cell>
          <cell r="U211">
            <v>14</v>
          </cell>
          <cell r="V211">
            <v>1600</v>
          </cell>
          <cell r="X211">
            <v>0</v>
          </cell>
          <cell r="Y211">
            <v>0</v>
          </cell>
          <cell r="Z211">
            <v>0</v>
          </cell>
        </row>
        <row r="212">
          <cell r="C212">
            <v>1012</v>
          </cell>
          <cell r="E212">
            <v>5</v>
          </cell>
          <cell r="F212">
            <v>2014</v>
          </cell>
          <cell r="G212">
            <v>6434</v>
          </cell>
          <cell r="H212">
            <v>5486</v>
          </cell>
          <cell r="I212">
            <v>739</v>
          </cell>
          <cell r="L212">
            <v>1672</v>
          </cell>
          <cell r="M212">
            <v>76</v>
          </cell>
          <cell r="N212">
            <v>28</v>
          </cell>
          <cell r="Q212">
            <v>1276</v>
          </cell>
          <cell r="R212">
            <v>514</v>
          </cell>
          <cell r="S212">
            <v>14</v>
          </cell>
          <cell r="U212">
            <v>133</v>
          </cell>
          <cell r="V212">
            <v>7141</v>
          </cell>
          <cell r="X212">
            <v>152</v>
          </cell>
          <cell r="Y212">
            <v>240</v>
          </cell>
          <cell r="Z212">
            <v>45</v>
          </cell>
        </row>
        <row r="213">
          <cell r="C213">
            <v>1013</v>
          </cell>
          <cell r="E213">
            <v>5</v>
          </cell>
          <cell r="F213">
            <v>2014</v>
          </cell>
          <cell r="G213">
            <v>4209</v>
          </cell>
          <cell r="H213">
            <v>1667</v>
          </cell>
          <cell r="I213">
            <v>189</v>
          </cell>
          <cell r="L213">
            <v>607</v>
          </cell>
          <cell r="M213">
            <v>22</v>
          </cell>
          <cell r="N213">
            <v>0</v>
          </cell>
          <cell r="Q213">
            <v>343</v>
          </cell>
          <cell r="R213">
            <v>33</v>
          </cell>
          <cell r="S213">
            <v>0</v>
          </cell>
          <cell r="U213">
            <v>9</v>
          </cell>
          <cell r="V213">
            <v>945</v>
          </cell>
          <cell r="X213">
            <v>0</v>
          </cell>
          <cell r="Y213">
            <v>0</v>
          </cell>
          <cell r="Z213">
            <v>0</v>
          </cell>
        </row>
        <row r="214">
          <cell r="C214">
            <v>1014</v>
          </cell>
          <cell r="E214">
            <v>5</v>
          </cell>
          <cell r="F214">
            <v>2014</v>
          </cell>
          <cell r="G214">
            <v>7644</v>
          </cell>
          <cell r="H214">
            <v>3592</v>
          </cell>
          <cell r="I214">
            <v>487</v>
          </cell>
          <cell r="L214">
            <v>767</v>
          </cell>
          <cell r="M214">
            <v>19</v>
          </cell>
          <cell r="N214">
            <v>1</v>
          </cell>
          <cell r="Q214">
            <v>755</v>
          </cell>
          <cell r="R214">
            <v>129</v>
          </cell>
          <cell r="S214">
            <v>0</v>
          </cell>
          <cell r="U214">
            <v>24</v>
          </cell>
          <cell r="V214">
            <v>2590</v>
          </cell>
          <cell r="X214">
            <v>0</v>
          </cell>
          <cell r="Y214">
            <v>63</v>
          </cell>
          <cell r="Z214">
            <v>23</v>
          </cell>
        </row>
        <row r="215">
          <cell r="C215">
            <v>1015</v>
          </cell>
          <cell r="E215">
            <v>5</v>
          </cell>
          <cell r="F215">
            <v>2014</v>
          </cell>
          <cell r="G215">
            <v>8355</v>
          </cell>
          <cell r="H215">
            <v>2106</v>
          </cell>
          <cell r="I215">
            <v>977</v>
          </cell>
          <cell r="L215">
            <v>1396</v>
          </cell>
          <cell r="M215">
            <v>41</v>
          </cell>
          <cell r="N215">
            <v>0</v>
          </cell>
          <cell r="Q215">
            <v>1084</v>
          </cell>
          <cell r="R215">
            <v>353</v>
          </cell>
          <cell r="S215">
            <v>10</v>
          </cell>
          <cell r="U215">
            <v>77</v>
          </cell>
          <cell r="V215">
            <v>5093</v>
          </cell>
          <cell r="X215">
            <v>0</v>
          </cell>
          <cell r="Y215">
            <v>179</v>
          </cell>
          <cell r="Z215">
            <v>29</v>
          </cell>
        </row>
        <row r="216">
          <cell r="C216">
            <v>701</v>
          </cell>
          <cell r="E216">
            <v>5</v>
          </cell>
          <cell r="F216">
            <v>2014</v>
          </cell>
          <cell r="G216">
            <v>17062</v>
          </cell>
          <cell r="H216">
            <v>17425</v>
          </cell>
          <cell r="I216">
            <v>546</v>
          </cell>
          <cell r="L216">
            <v>6024</v>
          </cell>
          <cell r="M216">
            <v>91</v>
          </cell>
          <cell r="N216">
            <v>48</v>
          </cell>
          <cell r="Q216">
            <v>931</v>
          </cell>
          <cell r="R216">
            <v>950</v>
          </cell>
          <cell r="S216">
            <v>5</v>
          </cell>
          <cell r="U216">
            <v>74</v>
          </cell>
          <cell r="V216">
            <v>11320</v>
          </cell>
          <cell r="X216">
            <v>0</v>
          </cell>
          <cell r="Y216">
            <v>845</v>
          </cell>
          <cell r="Z216">
            <v>292</v>
          </cell>
        </row>
        <row r="217">
          <cell r="C217">
            <v>702</v>
          </cell>
          <cell r="E217">
            <v>5</v>
          </cell>
          <cell r="F217">
            <v>2014</v>
          </cell>
          <cell r="G217">
            <v>3968</v>
          </cell>
          <cell r="H217">
            <v>870</v>
          </cell>
          <cell r="I217">
            <v>531</v>
          </cell>
          <cell r="L217">
            <v>435</v>
          </cell>
          <cell r="M217">
            <v>32</v>
          </cell>
          <cell r="N217">
            <v>0</v>
          </cell>
          <cell r="Q217">
            <v>265</v>
          </cell>
          <cell r="R217">
            <v>54</v>
          </cell>
          <cell r="S217">
            <v>0</v>
          </cell>
          <cell r="U217">
            <v>21</v>
          </cell>
          <cell r="V217">
            <v>1446</v>
          </cell>
          <cell r="X217">
            <v>0</v>
          </cell>
          <cell r="Y217">
            <v>169</v>
          </cell>
          <cell r="Z217">
            <v>54</v>
          </cell>
        </row>
        <row r="218">
          <cell r="C218">
            <v>703</v>
          </cell>
          <cell r="E218">
            <v>5</v>
          </cell>
          <cell r="F218">
            <v>2014</v>
          </cell>
          <cell r="G218">
            <v>5948</v>
          </cell>
          <cell r="H218">
            <v>7483</v>
          </cell>
          <cell r="I218">
            <v>584</v>
          </cell>
          <cell r="L218">
            <v>1866</v>
          </cell>
          <cell r="M218">
            <v>45</v>
          </cell>
          <cell r="N218">
            <v>13</v>
          </cell>
          <cell r="Q218">
            <v>576</v>
          </cell>
          <cell r="R218">
            <v>110</v>
          </cell>
          <cell r="S218">
            <v>5</v>
          </cell>
          <cell r="U218">
            <v>36</v>
          </cell>
          <cell r="V218">
            <v>6006</v>
          </cell>
          <cell r="X218">
            <v>131</v>
          </cell>
          <cell r="Y218">
            <v>368</v>
          </cell>
          <cell r="Z218">
            <v>305</v>
          </cell>
        </row>
        <row r="219">
          <cell r="C219">
            <v>704</v>
          </cell>
          <cell r="E219">
            <v>5</v>
          </cell>
          <cell r="F219">
            <v>2014</v>
          </cell>
          <cell r="G219">
            <v>10619</v>
          </cell>
          <cell r="H219">
            <v>3703</v>
          </cell>
          <cell r="I219">
            <v>1228</v>
          </cell>
          <cell r="L219">
            <v>4370</v>
          </cell>
          <cell r="M219">
            <v>301</v>
          </cell>
          <cell r="N219">
            <v>62</v>
          </cell>
          <cell r="Q219">
            <v>623</v>
          </cell>
          <cell r="R219">
            <v>614</v>
          </cell>
          <cell r="S219">
            <v>47</v>
          </cell>
          <cell r="U219">
            <v>327</v>
          </cell>
          <cell r="V219">
            <v>9280</v>
          </cell>
          <cell r="X219">
            <v>28</v>
          </cell>
          <cell r="Y219">
            <v>253</v>
          </cell>
          <cell r="Z219">
            <v>92</v>
          </cell>
        </row>
        <row r="220">
          <cell r="C220">
            <v>705</v>
          </cell>
          <cell r="E220">
            <v>5</v>
          </cell>
          <cell r="F220">
            <v>2014</v>
          </cell>
          <cell r="G220">
            <v>4048</v>
          </cell>
          <cell r="H220">
            <v>773</v>
          </cell>
          <cell r="I220">
            <v>695</v>
          </cell>
          <cell r="L220">
            <v>805</v>
          </cell>
          <cell r="M220">
            <v>0</v>
          </cell>
          <cell r="N220">
            <v>0</v>
          </cell>
          <cell r="Q220">
            <v>329</v>
          </cell>
          <cell r="R220">
            <v>158</v>
          </cell>
          <cell r="S220">
            <v>0</v>
          </cell>
          <cell r="U220">
            <v>18</v>
          </cell>
          <cell r="V220">
            <v>1190</v>
          </cell>
          <cell r="X220">
            <v>0</v>
          </cell>
          <cell r="Y220">
            <v>198</v>
          </cell>
          <cell r="Z220">
            <v>7</v>
          </cell>
        </row>
        <row r="221">
          <cell r="C221">
            <v>706</v>
          </cell>
          <cell r="E221">
            <v>5</v>
          </cell>
          <cell r="F221">
            <v>2014</v>
          </cell>
          <cell r="G221">
            <v>7325</v>
          </cell>
          <cell r="H221">
            <v>4100</v>
          </cell>
          <cell r="I221">
            <v>1030</v>
          </cell>
          <cell r="L221">
            <v>2611</v>
          </cell>
          <cell r="M221">
            <v>73</v>
          </cell>
          <cell r="N221">
            <v>30</v>
          </cell>
          <cell r="Q221">
            <v>532</v>
          </cell>
          <cell r="R221">
            <v>333</v>
          </cell>
          <cell r="S221">
            <v>8</v>
          </cell>
          <cell r="U221">
            <v>110</v>
          </cell>
          <cell r="V221">
            <v>6346</v>
          </cell>
          <cell r="X221">
            <v>0</v>
          </cell>
          <cell r="Y221">
            <v>164</v>
          </cell>
          <cell r="Z221">
            <v>7</v>
          </cell>
        </row>
        <row r="222">
          <cell r="C222">
            <v>707</v>
          </cell>
          <cell r="E222">
            <v>5</v>
          </cell>
          <cell r="F222">
            <v>2014</v>
          </cell>
          <cell r="G222">
            <v>3045</v>
          </cell>
          <cell r="H222">
            <v>2697</v>
          </cell>
          <cell r="I222">
            <v>237</v>
          </cell>
          <cell r="L222">
            <v>1307</v>
          </cell>
          <cell r="M222">
            <v>20</v>
          </cell>
          <cell r="N222">
            <v>6</v>
          </cell>
          <cell r="Q222">
            <v>260</v>
          </cell>
          <cell r="R222">
            <v>182</v>
          </cell>
          <cell r="S222">
            <v>8</v>
          </cell>
          <cell r="U222">
            <v>50</v>
          </cell>
          <cell r="V222">
            <v>1373</v>
          </cell>
          <cell r="X222">
            <v>0</v>
          </cell>
          <cell r="Y222">
            <v>62</v>
          </cell>
          <cell r="Z222">
            <v>15</v>
          </cell>
        </row>
        <row r="223">
          <cell r="C223">
            <v>708</v>
          </cell>
          <cell r="E223">
            <v>5</v>
          </cell>
          <cell r="F223">
            <v>2014</v>
          </cell>
          <cell r="G223">
            <v>3240</v>
          </cell>
          <cell r="H223">
            <v>1604</v>
          </cell>
          <cell r="I223">
            <v>270</v>
          </cell>
          <cell r="L223">
            <v>930</v>
          </cell>
          <cell r="M223">
            <v>10</v>
          </cell>
          <cell r="N223">
            <v>0</v>
          </cell>
          <cell r="Q223">
            <v>285</v>
          </cell>
          <cell r="R223">
            <v>73</v>
          </cell>
          <cell r="S223">
            <v>0</v>
          </cell>
          <cell r="U223">
            <v>8</v>
          </cell>
          <cell r="V223">
            <v>1768</v>
          </cell>
          <cell r="X223">
            <v>0</v>
          </cell>
          <cell r="Y223">
            <v>108</v>
          </cell>
          <cell r="Z223">
            <v>15</v>
          </cell>
        </row>
        <row r="224">
          <cell r="C224">
            <v>709</v>
          </cell>
          <cell r="E224">
            <v>5</v>
          </cell>
          <cell r="F224">
            <v>2014</v>
          </cell>
          <cell r="G224">
            <v>3337</v>
          </cell>
          <cell r="H224">
            <v>1567</v>
          </cell>
          <cell r="I224">
            <v>544</v>
          </cell>
          <cell r="L224">
            <v>544</v>
          </cell>
          <cell r="M224">
            <v>0</v>
          </cell>
          <cell r="N224">
            <v>0</v>
          </cell>
          <cell r="Q224">
            <v>0</v>
          </cell>
          <cell r="R224">
            <v>0</v>
          </cell>
          <cell r="S224">
            <v>0</v>
          </cell>
          <cell r="U224">
            <v>11</v>
          </cell>
          <cell r="V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C225">
            <v>501</v>
          </cell>
          <cell r="E225">
            <v>5</v>
          </cell>
          <cell r="F225">
            <v>2014</v>
          </cell>
          <cell r="G225">
            <v>8508</v>
          </cell>
          <cell r="H225">
            <v>9406</v>
          </cell>
          <cell r="I225">
            <v>1244</v>
          </cell>
          <cell r="L225">
            <v>4786</v>
          </cell>
          <cell r="M225">
            <v>51</v>
          </cell>
          <cell r="N225">
            <v>93</v>
          </cell>
          <cell r="Q225">
            <v>1081</v>
          </cell>
          <cell r="R225">
            <v>796</v>
          </cell>
          <cell r="S225">
            <v>78</v>
          </cell>
          <cell r="U225">
            <v>207</v>
          </cell>
          <cell r="V225">
            <v>7234</v>
          </cell>
          <cell r="X225">
            <v>267</v>
          </cell>
          <cell r="Y225">
            <v>568</v>
          </cell>
          <cell r="Z225">
            <v>169</v>
          </cell>
        </row>
        <row r="226">
          <cell r="C226">
            <v>502</v>
          </cell>
          <cell r="E226">
            <v>5</v>
          </cell>
          <cell r="F226">
            <v>2014</v>
          </cell>
          <cell r="G226">
            <v>1708</v>
          </cell>
          <cell r="H226">
            <v>3112</v>
          </cell>
          <cell r="I226">
            <v>308</v>
          </cell>
          <cell r="L226">
            <v>827</v>
          </cell>
          <cell r="M226">
            <v>25</v>
          </cell>
          <cell r="N226">
            <v>3</v>
          </cell>
          <cell r="Q226">
            <v>224</v>
          </cell>
          <cell r="R226">
            <v>149</v>
          </cell>
          <cell r="S226">
            <v>26</v>
          </cell>
          <cell r="U226">
            <v>51</v>
          </cell>
          <cell r="V226">
            <v>885</v>
          </cell>
          <cell r="X226">
            <v>48</v>
          </cell>
          <cell r="Y226">
            <v>155</v>
          </cell>
          <cell r="Z226">
            <v>14</v>
          </cell>
        </row>
        <row r="227">
          <cell r="C227">
            <v>503</v>
          </cell>
          <cell r="E227">
            <v>5</v>
          </cell>
          <cell r="F227">
            <v>2014</v>
          </cell>
          <cell r="G227">
            <v>3794</v>
          </cell>
          <cell r="H227">
            <v>4328</v>
          </cell>
          <cell r="I227">
            <v>486</v>
          </cell>
          <cell r="L227">
            <v>1597</v>
          </cell>
          <cell r="M227">
            <v>25</v>
          </cell>
          <cell r="N227">
            <v>35</v>
          </cell>
          <cell r="Q227">
            <v>469</v>
          </cell>
          <cell r="R227">
            <v>366</v>
          </cell>
          <cell r="S227">
            <v>38</v>
          </cell>
          <cell r="U227">
            <v>132</v>
          </cell>
          <cell r="V227">
            <v>3201</v>
          </cell>
          <cell r="X227">
            <v>87</v>
          </cell>
          <cell r="Y227">
            <v>185</v>
          </cell>
          <cell r="Z227">
            <v>124</v>
          </cell>
        </row>
        <row r="228">
          <cell r="C228">
            <v>504</v>
          </cell>
          <cell r="E228">
            <v>5</v>
          </cell>
          <cell r="F228">
            <v>2014</v>
          </cell>
          <cell r="G228">
            <v>1646</v>
          </cell>
          <cell r="H228">
            <v>2300</v>
          </cell>
          <cell r="I228">
            <v>235</v>
          </cell>
          <cell r="L228">
            <v>1053</v>
          </cell>
          <cell r="M228">
            <v>20</v>
          </cell>
          <cell r="N228">
            <v>32</v>
          </cell>
          <cell r="Q228">
            <v>106</v>
          </cell>
          <cell r="R228">
            <v>96</v>
          </cell>
          <cell r="S228">
            <v>10</v>
          </cell>
          <cell r="U228">
            <v>41</v>
          </cell>
          <cell r="V228">
            <v>1186</v>
          </cell>
          <cell r="X228">
            <v>22</v>
          </cell>
          <cell r="Y228">
            <v>73</v>
          </cell>
          <cell r="Z228">
            <v>30</v>
          </cell>
        </row>
        <row r="229">
          <cell r="C229">
            <v>505</v>
          </cell>
          <cell r="E229">
            <v>5</v>
          </cell>
          <cell r="F229">
            <v>2014</v>
          </cell>
          <cell r="G229">
            <v>1037</v>
          </cell>
          <cell r="H229">
            <v>3538</v>
          </cell>
          <cell r="I229">
            <v>102</v>
          </cell>
          <cell r="L229">
            <v>1025</v>
          </cell>
          <cell r="M229">
            <v>17</v>
          </cell>
          <cell r="N229">
            <v>15</v>
          </cell>
          <cell r="Q229">
            <v>80</v>
          </cell>
          <cell r="R229">
            <v>150</v>
          </cell>
          <cell r="S229">
            <v>32</v>
          </cell>
          <cell r="U229">
            <v>66</v>
          </cell>
          <cell r="V229">
            <v>1304</v>
          </cell>
          <cell r="X229">
            <v>25</v>
          </cell>
          <cell r="Y229">
            <v>88</v>
          </cell>
          <cell r="Z229">
            <v>20</v>
          </cell>
        </row>
        <row r="230">
          <cell r="C230">
            <v>506</v>
          </cell>
          <cell r="E230">
            <v>5</v>
          </cell>
          <cell r="F230">
            <v>2014</v>
          </cell>
          <cell r="G230">
            <v>3033</v>
          </cell>
          <cell r="H230">
            <v>3912</v>
          </cell>
          <cell r="I230">
            <v>443</v>
          </cell>
          <cell r="L230">
            <v>1818</v>
          </cell>
          <cell r="M230">
            <v>60</v>
          </cell>
          <cell r="N230">
            <v>48</v>
          </cell>
          <cell r="Q230">
            <v>320</v>
          </cell>
          <cell r="R230">
            <v>170</v>
          </cell>
          <cell r="S230">
            <v>35</v>
          </cell>
          <cell r="U230">
            <v>129</v>
          </cell>
          <cell r="V230">
            <v>4815</v>
          </cell>
          <cell r="X230">
            <v>76</v>
          </cell>
          <cell r="Y230">
            <v>126</v>
          </cell>
          <cell r="Z230">
            <v>28</v>
          </cell>
        </row>
        <row r="231">
          <cell r="C231">
            <v>507</v>
          </cell>
          <cell r="E231">
            <v>5</v>
          </cell>
          <cell r="F231">
            <v>2014</v>
          </cell>
          <cell r="G231">
            <v>1375</v>
          </cell>
          <cell r="H231">
            <v>1410</v>
          </cell>
          <cell r="I231">
            <v>148</v>
          </cell>
          <cell r="L231">
            <v>349</v>
          </cell>
          <cell r="M231">
            <v>2</v>
          </cell>
          <cell r="N231">
            <v>3</v>
          </cell>
          <cell r="Q231">
            <v>238</v>
          </cell>
          <cell r="R231">
            <v>86</v>
          </cell>
          <cell r="S231">
            <v>0</v>
          </cell>
          <cell r="U231">
            <v>17</v>
          </cell>
          <cell r="V231">
            <v>602</v>
          </cell>
          <cell r="X231">
            <v>25</v>
          </cell>
          <cell r="Y231">
            <v>64</v>
          </cell>
          <cell r="Z231">
            <v>7</v>
          </cell>
        </row>
        <row r="232">
          <cell r="C232">
            <v>508</v>
          </cell>
          <cell r="E232">
            <v>5</v>
          </cell>
          <cell r="F232">
            <v>2014</v>
          </cell>
          <cell r="G232">
            <v>1669</v>
          </cell>
          <cell r="H232">
            <v>4216</v>
          </cell>
          <cell r="I232">
            <v>262</v>
          </cell>
          <cell r="L232">
            <v>1027</v>
          </cell>
          <cell r="M232">
            <v>35</v>
          </cell>
          <cell r="N232">
            <v>62</v>
          </cell>
          <cell r="Q232">
            <v>153</v>
          </cell>
          <cell r="R232">
            <v>115</v>
          </cell>
          <cell r="S232">
            <v>58</v>
          </cell>
          <cell r="U232">
            <v>93</v>
          </cell>
          <cell r="V232">
            <v>1823</v>
          </cell>
          <cell r="X232">
            <v>60</v>
          </cell>
          <cell r="Y232">
            <v>74</v>
          </cell>
          <cell r="Z232">
            <v>28</v>
          </cell>
        </row>
        <row r="233">
          <cell r="C233">
            <v>509</v>
          </cell>
          <cell r="E233">
            <v>5</v>
          </cell>
          <cell r="F233">
            <v>2014</v>
          </cell>
          <cell r="G233">
            <v>1719</v>
          </cell>
          <cell r="H233">
            <v>2108</v>
          </cell>
          <cell r="I233">
            <v>185</v>
          </cell>
          <cell r="L233">
            <v>945</v>
          </cell>
          <cell r="M233">
            <v>19</v>
          </cell>
          <cell r="N233">
            <v>16</v>
          </cell>
          <cell r="Q233">
            <v>328</v>
          </cell>
          <cell r="R233">
            <v>91</v>
          </cell>
          <cell r="S233">
            <v>6</v>
          </cell>
          <cell r="U233">
            <v>20</v>
          </cell>
          <cell r="V233">
            <v>3447</v>
          </cell>
          <cell r="X233">
            <v>18</v>
          </cell>
          <cell r="Y233">
            <v>111</v>
          </cell>
          <cell r="Z233">
            <v>56</v>
          </cell>
        </row>
        <row r="234">
          <cell r="C234">
            <v>501</v>
          </cell>
          <cell r="E234">
            <v>5</v>
          </cell>
          <cell r="F234">
            <v>2014</v>
          </cell>
          <cell r="G234">
            <v>9404</v>
          </cell>
          <cell r="H234">
            <v>10038</v>
          </cell>
          <cell r="I234">
            <v>1347</v>
          </cell>
          <cell r="L234">
            <v>5278</v>
          </cell>
          <cell r="M234">
            <v>44</v>
          </cell>
          <cell r="N234">
            <v>47</v>
          </cell>
          <cell r="Q234">
            <v>1105</v>
          </cell>
          <cell r="R234">
            <v>787</v>
          </cell>
          <cell r="S234">
            <v>90</v>
          </cell>
          <cell r="U234">
            <v>231</v>
          </cell>
          <cell r="V234">
            <v>8617</v>
          </cell>
          <cell r="X234">
            <v>270</v>
          </cell>
          <cell r="Y234">
            <v>507</v>
          </cell>
          <cell r="Z234">
            <v>164</v>
          </cell>
        </row>
        <row r="235">
          <cell r="C235">
            <v>502</v>
          </cell>
          <cell r="E235">
            <v>5</v>
          </cell>
          <cell r="F235">
            <v>2014</v>
          </cell>
          <cell r="G235">
            <v>1518</v>
          </cell>
          <cell r="H235">
            <v>5864</v>
          </cell>
          <cell r="I235">
            <v>208</v>
          </cell>
          <cell r="L235">
            <v>678</v>
          </cell>
          <cell r="M235">
            <v>9</v>
          </cell>
          <cell r="N235">
            <v>10</v>
          </cell>
          <cell r="Q235">
            <v>223</v>
          </cell>
          <cell r="R235">
            <v>107</v>
          </cell>
          <cell r="S235">
            <v>7</v>
          </cell>
          <cell r="U235">
            <v>36</v>
          </cell>
          <cell r="V235">
            <v>1325</v>
          </cell>
          <cell r="X235">
            <v>24</v>
          </cell>
          <cell r="Y235">
            <v>93</v>
          </cell>
          <cell r="Z235">
            <v>7</v>
          </cell>
        </row>
        <row r="236">
          <cell r="C236">
            <v>503</v>
          </cell>
          <cell r="E236">
            <v>5</v>
          </cell>
          <cell r="F236">
            <v>2014</v>
          </cell>
          <cell r="G236">
            <v>3772</v>
          </cell>
          <cell r="H236">
            <v>4264</v>
          </cell>
          <cell r="I236">
            <v>434</v>
          </cell>
          <cell r="L236">
            <v>2232</v>
          </cell>
          <cell r="M236">
            <v>33</v>
          </cell>
          <cell r="N236">
            <v>27</v>
          </cell>
          <cell r="Q236">
            <v>463</v>
          </cell>
          <cell r="R236">
            <v>370</v>
          </cell>
          <cell r="S236">
            <v>27</v>
          </cell>
          <cell r="U236">
            <v>104</v>
          </cell>
          <cell r="V236">
            <v>3204</v>
          </cell>
          <cell r="X236">
            <v>71</v>
          </cell>
          <cell r="Y236">
            <v>166</v>
          </cell>
          <cell r="Z236">
            <v>125</v>
          </cell>
        </row>
        <row r="237">
          <cell r="C237">
            <v>504</v>
          </cell>
          <cell r="E237">
            <v>5</v>
          </cell>
          <cell r="F237">
            <v>2014</v>
          </cell>
          <cell r="G237">
            <v>2085</v>
          </cell>
          <cell r="H237">
            <v>2572</v>
          </cell>
          <cell r="I237">
            <v>185</v>
          </cell>
          <cell r="L237">
            <v>1093</v>
          </cell>
          <cell r="M237">
            <v>14</v>
          </cell>
          <cell r="N237">
            <v>26</v>
          </cell>
          <cell r="Q237">
            <v>92</v>
          </cell>
          <cell r="R237">
            <v>82</v>
          </cell>
          <cell r="S237">
            <v>6</v>
          </cell>
          <cell r="U237">
            <v>36</v>
          </cell>
          <cell r="V237">
            <v>999</v>
          </cell>
          <cell r="X237">
            <v>21</v>
          </cell>
          <cell r="Y237">
            <v>62</v>
          </cell>
          <cell r="Z237">
            <v>41</v>
          </cell>
        </row>
        <row r="238">
          <cell r="C238">
            <v>505</v>
          </cell>
          <cell r="E238">
            <v>5</v>
          </cell>
          <cell r="F238">
            <v>2014</v>
          </cell>
          <cell r="G238">
            <v>1076</v>
          </cell>
          <cell r="H238">
            <v>3172</v>
          </cell>
          <cell r="I238">
            <v>110</v>
          </cell>
          <cell r="L238">
            <v>1227</v>
          </cell>
          <cell r="M238">
            <v>32</v>
          </cell>
          <cell r="N238">
            <v>22</v>
          </cell>
          <cell r="Q238">
            <v>94</v>
          </cell>
          <cell r="R238">
            <v>151</v>
          </cell>
          <cell r="S238">
            <v>30</v>
          </cell>
          <cell r="U238">
            <v>66</v>
          </cell>
          <cell r="V238">
            <v>1313</v>
          </cell>
          <cell r="X238">
            <v>36</v>
          </cell>
          <cell r="Y238">
            <v>65</v>
          </cell>
          <cell r="Z238">
            <v>24</v>
          </cell>
        </row>
        <row r="239">
          <cell r="C239">
            <v>506</v>
          </cell>
          <cell r="E239">
            <v>5</v>
          </cell>
          <cell r="F239">
            <v>2014</v>
          </cell>
          <cell r="G239">
            <v>2905</v>
          </cell>
          <cell r="H239">
            <v>3658</v>
          </cell>
          <cell r="I239">
            <v>473</v>
          </cell>
          <cell r="L239">
            <v>2056</v>
          </cell>
          <cell r="M239">
            <v>34</v>
          </cell>
          <cell r="N239">
            <v>18</v>
          </cell>
          <cell r="Q239">
            <v>289</v>
          </cell>
          <cell r="R239">
            <v>213</v>
          </cell>
          <cell r="S239">
            <v>58</v>
          </cell>
          <cell r="U239">
            <v>132</v>
          </cell>
          <cell r="V239">
            <v>4128</v>
          </cell>
          <cell r="X239">
            <v>67</v>
          </cell>
          <cell r="Y239">
            <v>125</v>
          </cell>
          <cell r="Z239">
            <v>35</v>
          </cell>
        </row>
        <row r="240">
          <cell r="C240">
            <v>507</v>
          </cell>
          <cell r="E240">
            <v>5</v>
          </cell>
          <cell r="F240">
            <v>2014</v>
          </cell>
          <cell r="G240">
            <v>1607</v>
          </cell>
          <cell r="H240">
            <v>1628</v>
          </cell>
          <cell r="I240">
            <v>168</v>
          </cell>
          <cell r="L240">
            <v>486</v>
          </cell>
          <cell r="M240">
            <v>1</v>
          </cell>
          <cell r="N240">
            <v>3</v>
          </cell>
          <cell r="Q240">
            <v>240</v>
          </cell>
          <cell r="R240">
            <v>98</v>
          </cell>
          <cell r="S240">
            <v>3</v>
          </cell>
          <cell r="U240">
            <v>28</v>
          </cell>
          <cell r="V240">
            <v>565</v>
          </cell>
          <cell r="X240">
            <v>25</v>
          </cell>
          <cell r="Y240">
            <v>81</v>
          </cell>
          <cell r="Z240">
            <v>9</v>
          </cell>
        </row>
        <row r="241">
          <cell r="C241">
            <v>508</v>
          </cell>
          <cell r="E241">
            <v>5</v>
          </cell>
          <cell r="F241">
            <v>2014</v>
          </cell>
          <cell r="G241">
            <v>1589</v>
          </cell>
          <cell r="H241">
            <v>4151</v>
          </cell>
          <cell r="I241">
            <v>268</v>
          </cell>
          <cell r="L241">
            <v>1204</v>
          </cell>
          <cell r="M241">
            <v>34</v>
          </cell>
          <cell r="N241">
            <v>69</v>
          </cell>
          <cell r="Q241">
            <v>113</v>
          </cell>
          <cell r="R241">
            <v>108</v>
          </cell>
          <cell r="S241">
            <v>61</v>
          </cell>
          <cell r="U241">
            <v>97</v>
          </cell>
          <cell r="V241">
            <v>1373</v>
          </cell>
          <cell r="X241">
            <v>72</v>
          </cell>
          <cell r="Y241">
            <v>59</v>
          </cell>
          <cell r="Z241">
            <v>22</v>
          </cell>
        </row>
        <row r="242">
          <cell r="C242">
            <v>509</v>
          </cell>
          <cell r="E242">
            <v>5</v>
          </cell>
          <cell r="F242">
            <v>2014</v>
          </cell>
          <cell r="G242">
            <v>1767</v>
          </cell>
          <cell r="H242">
            <v>2121</v>
          </cell>
          <cell r="I242">
            <v>269</v>
          </cell>
          <cell r="L242">
            <v>909</v>
          </cell>
          <cell r="M242">
            <v>50</v>
          </cell>
          <cell r="N242">
            <v>19</v>
          </cell>
          <cell r="Q242">
            <v>406</v>
          </cell>
          <cell r="R242">
            <v>78</v>
          </cell>
          <cell r="S242">
            <v>21</v>
          </cell>
          <cell r="U242">
            <v>32</v>
          </cell>
          <cell r="V242">
            <v>3604</v>
          </cell>
          <cell r="X242">
            <v>95</v>
          </cell>
          <cell r="Y242">
            <v>79</v>
          </cell>
          <cell r="Z242">
            <v>45</v>
          </cell>
        </row>
        <row r="243">
          <cell r="C243">
            <v>401</v>
          </cell>
          <cell r="E243">
            <v>5</v>
          </cell>
          <cell r="F243">
            <v>2014</v>
          </cell>
          <cell r="G243">
            <v>8447</v>
          </cell>
          <cell r="H243">
            <v>10361</v>
          </cell>
          <cell r="I243">
            <v>2225</v>
          </cell>
          <cell r="L243">
            <v>7835</v>
          </cell>
          <cell r="M243">
            <v>95</v>
          </cell>
          <cell r="N243">
            <v>240</v>
          </cell>
          <cell r="Q243">
            <v>1637</v>
          </cell>
          <cell r="R243">
            <v>1290</v>
          </cell>
          <cell r="S243">
            <v>147</v>
          </cell>
          <cell r="U243">
            <v>333</v>
          </cell>
          <cell r="V243">
            <v>20624</v>
          </cell>
          <cell r="X243">
            <v>582</v>
          </cell>
          <cell r="Y243">
            <v>1341</v>
          </cell>
          <cell r="Z243">
            <v>677</v>
          </cell>
        </row>
        <row r="244">
          <cell r="C244">
            <v>402</v>
          </cell>
          <cell r="E244">
            <v>5</v>
          </cell>
          <cell r="F244">
            <v>2014</v>
          </cell>
          <cell r="G244">
            <v>4140</v>
          </cell>
          <cell r="H244">
            <v>1537</v>
          </cell>
          <cell r="I244">
            <v>448</v>
          </cell>
          <cell r="L244">
            <v>2332</v>
          </cell>
          <cell r="M244">
            <v>31</v>
          </cell>
          <cell r="N244">
            <v>66</v>
          </cell>
          <cell r="Q244">
            <v>642</v>
          </cell>
          <cell r="R244">
            <v>213</v>
          </cell>
          <cell r="S244">
            <v>15</v>
          </cell>
          <cell r="U244">
            <v>69</v>
          </cell>
          <cell r="V244">
            <v>5456</v>
          </cell>
          <cell r="X244">
            <v>43</v>
          </cell>
          <cell r="Y244">
            <v>164</v>
          </cell>
          <cell r="Z244">
            <v>35</v>
          </cell>
        </row>
        <row r="245">
          <cell r="C245">
            <v>403</v>
          </cell>
          <cell r="E245">
            <v>5</v>
          </cell>
          <cell r="F245">
            <v>2014</v>
          </cell>
          <cell r="G245">
            <v>2797</v>
          </cell>
          <cell r="H245">
            <v>2279</v>
          </cell>
          <cell r="I245">
            <v>643</v>
          </cell>
          <cell r="L245">
            <v>2383</v>
          </cell>
          <cell r="M245">
            <v>32</v>
          </cell>
          <cell r="N245">
            <v>60</v>
          </cell>
          <cell r="Q245">
            <v>351</v>
          </cell>
          <cell r="R245">
            <v>177</v>
          </cell>
          <cell r="S245">
            <v>27</v>
          </cell>
          <cell r="U245">
            <v>64</v>
          </cell>
          <cell r="V245">
            <v>3451</v>
          </cell>
          <cell r="X245">
            <v>0</v>
          </cell>
          <cell r="Y245">
            <v>130</v>
          </cell>
          <cell r="Z245">
            <v>0</v>
          </cell>
        </row>
        <row r="246">
          <cell r="C246">
            <v>404</v>
          </cell>
          <cell r="E246">
            <v>5</v>
          </cell>
          <cell r="F246">
            <v>2014</v>
          </cell>
          <cell r="G246">
            <v>5273</v>
          </cell>
          <cell r="H246">
            <v>3336</v>
          </cell>
          <cell r="I246">
            <v>485</v>
          </cell>
          <cell r="L246">
            <v>2278</v>
          </cell>
          <cell r="M246">
            <v>12</v>
          </cell>
          <cell r="N246">
            <v>21</v>
          </cell>
          <cell r="Q246">
            <v>850</v>
          </cell>
          <cell r="R246">
            <v>133</v>
          </cell>
          <cell r="S246">
            <v>10</v>
          </cell>
          <cell r="U246">
            <v>46</v>
          </cell>
          <cell r="V246">
            <v>5448</v>
          </cell>
          <cell r="X246">
            <v>0</v>
          </cell>
          <cell r="Y246">
            <v>415</v>
          </cell>
          <cell r="Z246">
            <v>29</v>
          </cell>
        </row>
        <row r="247">
          <cell r="C247">
            <v>405</v>
          </cell>
          <cell r="E247">
            <v>5</v>
          </cell>
          <cell r="F247">
            <v>2014</v>
          </cell>
          <cell r="G247">
            <v>1807</v>
          </cell>
          <cell r="H247">
            <v>1034</v>
          </cell>
          <cell r="I247">
            <v>301</v>
          </cell>
          <cell r="L247">
            <v>1829</v>
          </cell>
          <cell r="M247">
            <v>31</v>
          </cell>
          <cell r="N247">
            <v>94</v>
          </cell>
          <cell r="Q247">
            <v>218</v>
          </cell>
          <cell r="R247">
            <v>32</v>
          </cell>
          <cell r="S247">
            <v>49</v>
          </cell>
          <cell r="U247">
            <v>88</v>
          </cell>
          <cell r="V247">
            <v>3116</v>
          </cell>
          <cell r="X247">
            <v>0</v>
          </cell>
          <cell r="Y247">
            <v>139</v>
          </cell>
          <cell r="Z247">
            <v>23</v>
          </cell>
        </row>
        <row r="248">
          <cell r="C248">
            <v>406</v>
          </cell>
          <cell r="E248">
            <v>5</v>
          </cell>
          <cell r="F248">
            <v>2014</v>
          </cell>
          <cell r="G248">
            <v>2869</v>
          </cell>
          <cell r="H248">
            <v>2634</v>
          </cell>
          <cell r="I248">
            <v>444</v>
          </cell>
          <cell r="L248">
            <v>903</v>
          </cell>
          <cell r="M248">
            <v>0</v>
          </cell>
          <cell r="N248">
            <v>0</v>
          </cell>
          <cell r="Q248">
            <v>374</v>
          </cell>
          <cell r="R248">
            <v>200</v>
          </cell>
          <cell r="S248">
            <v>0</v>
          </cell>
          <cell r="U248">
            <v>73</v>
          </cell>
          <cell r="V248">
            <v>1446</v>
          </cell>
          <cell r="X248">
            <v>0</v>
          </cell>
          <cell r="Y248">
            <v>200</v>
          </cell>
          <cell r="Z248">
            <v>0</v>
          </cell>
        </row>
        <row r="249">
          <cell r="C249">
            <v>407</v>
          </cell>
          <cell r="E249">
            <v>5</v>
          </cell>
          <cell r="F249">
            <v>2014</v>
          </cell>
          <cell r="G249">
            <v>3004</v>
          </cell>
          <cell r="H249">
            <v>1088</v>
          </cell>
          <cell r="I249">
            <v>572</v>
          </cell>
          <cell r="L249">
            <v>1526</v>
          </cell>
          <cell r="M249">
            <v>0</v>
          </cell>
          <cell r="N249">
            <v>0</v>
          </cell>
          <cell r="Q249">
            <v>331</v>
          </cell>
          <cell r="R249">
            <v>217</v>
          </cell>
          <cell r="S249">
            <v>0</v>
          </cell>
          <cell r="U249">
            <v>60</v>
          </cell>
          <cell r="V249">
            <v>1745</v>
          </cell>
          <cell r="X249">
            <v>0</v>
          </cell>
          <cell r="Y249">
            <v>245</v>
          </cell>
          <cell r="Z249">
            <v>87</v>
          </cell>
        </row>
        <row r="250">
          <cell r="C250">
            <v>408</v>
          </cell>
          <cell r="E250">
            <v>5</v>
          </cell>
          <cell r="F250">
            <v>2014</v>
          </cell>
          <cell r="G250">
            <v>3609</v>
          </cell>
          <cell r="H250">
            <v>2836</v>
          </cell>
          <cell r="I250">
            <v>375</v>
          </cell>
          <cell r="L250">
            <v>977</v>
          </cell>
          <cell r="M250">
            <v>0</v>
          </cell>
          <cell r="N250">
            <v>0</v>
          </cell>
          <cell r="Q250">
            <v>1545</v>
          </cell>
          <cell r="R250">
            <v>170</v>
          </cell>
          <cell r="S250">
            <v>0</v>
          </cell>
          <cell r="U250">
            <v>27</v>
          </cell>
          <cell r="V250">
            <v>1500</v>
          </cell>
          <cell r="X250">
            <v>0</v>
          </cell>
          <cell r="Y250">
            <v>0</v>
          </cell>
          <cell r="Z250">
            <v>0</v>
          </cell>
        </row>
        <row r="251">
          <cell r="C251">
            <v>409</v>
          </cell>
          <cell r="E251">
            <v>5</v>
          </cell>
          <cell r="F251">
            <v>2014</v>
          </cell>
          <cell r="G251">
            <v>5077</v>
          </cell>
          <cell r="H251">
            <v>4855</v>
          </cell>
          <cell r="I251">
            <v>361</v>
          </cell>
          <cell r="L251">
            <v>904</v>
          </cell>
          <cell r="M251">
            <v>25</v>
          </cell>
          <cell r="N251">
            <v>12</v>
          </cell>
          <cell r="Q251">
            <v>977</v>
          </cell>
          <cell r="R251">
            <v>25</v>
          </cell>
          <cell r="S251">
            <v>9</v>
          </cell>
          <cell r="U251">
            <v>28</v>
          </cell>
          <cell r="V251">
            <v>1390</v>
          </cell>
          <cell r="X251">
            <v>0</v>
          </cell>
          <cell r="Y251">
            <v>335</v>
          </cell>
          <cell r="Z251">
            <v>0</v>
          </cell>
        </row>
        <row r="252">
          <cell r="C252">
            <v>410</v>
          </cell>
          <cell r="E252">
            <v>5</v>
          </cell>
          <cell r="F252">
            <v>2014</v>
          </cell>
          <cell r="G252">
            <v>9795</v>
          </cell>
          <cell r="H252">
            <v>3462</v>
          </cell>
          <cell r="I252">
            <v>1740</v>
          </cell>
          <cell r="L252">
            <v>4079</v>
          </cell>
          <cell r="M252">
            <v>35</v>
          </cell>
          <cell r="N252">
            <v>107</v>
          </cell>
          <cell r="Q252">
            <v>940</v>
          </cell>
          <cell r="R252">
            <v>755</v>
          </cell>
          <cell r="S252">
            <v>44</v>
          </cell>
          <cell r="U252">
            <v>257</v>
          </cell>
          <cell r="V252">
            <v>9833</v>
          </cell>
          <cell r="X252">
            <v>252</v>
          </cell>
          <cell r="Y252">
            <v>462</v>
          </cell>
          <cell r="Z252">
            <v>66</v>
          </cell>
        </row>
        <row r="253">
          <cell r="C253">
            <v>411</v>
          </cell>
          <cell r="E253">
            <v>5</v>
          </cell>
          <cell r="F253">
            <v>2014</v>
          </cell>
          <cell r="G253">
            <v>4643</v>
          </cell>
          <cell r="H253">
            <v>2576</v>
          </cell>
          <cell r="I253">
            <v>467</v>
          </cell>
          <cell r="L253">
            <v>698</v>
          </cell>
          <cell r="M253">
            <v>0</v>
          </cell>
          <cell r="N253">
            <v>0</v>
          </cell>
          <cell r="Q253">
            <v>160</v>
          </cell>
          <cell r="R253">
            <v>119</v>
          </cell>
          <cell r="S253">
            <v>0</v>
          </cell>
          <cell r="U253">
            <v>6</v>
          </cell>
          <cell r="V253">
            <v>2276</v>
          </cell>
          <cell r="X253">
            <v>0</v>
          </cell>
          <cell r="Y253">
            <v>110</v>
          </cell>
          <cell r="Z253">
            <v>16</v>
          </cell>
        </row>
        <row r="254">
          <cell r="C254">
            <v>301</v>
          </cell>
          <cell r="E254">
            <v>5</v>
          </cell>
          <cell r="F254">
            <v>2014</v>
          </cell>
          <cell r="G254">
            <v>9748</v>
          </cell>
          <cell r="H254">
            <v>4405</v>
          </cell>
          <cell r="I254">
            <v>1648</v>
          </cell>
          <cell r="L254">
            <v>3415</v>
          </cell>
          <cell r="M254">
            <v>69</v>
          </cell>
          <cell r="N254">
            <v>112</v>
          </cell>
          <cell r="Q254">
            <v>1577</v>
          </cell>
          <cell r="R254">
            <v>740</v>
          </cell>
          <cell r="S254">
            <v>90</v>
          </cell>
          <cell r="U254">
            <v>416</v>
          </cell>
          <cell r="V254">
            <v>6932</v>
          </cell>
          <cell r="X254">
            <v>278</v>
          </cell>
          <cell r="Y254">
            <v>400</v>
          </cell>
          <cell r="Z254">
            <v>102</v>
          </cell>
        </row>
        <row r="255">
          <cell r="C255">
            <v>302</v>
          </cell>
          <cell r="E255">
            <v>5</v>
          </cell>
          <cell r="F255">
            <v>2014</v>
          </cell>
          <cell r="G255">
            <v>17148</v>
          </cell>
          <cell r="H255">
            <v>2414</v>
          </cell>
          <cell r="I255">
            <v>1192</v>
          </cell>
          <cell r="L255">
            <v>3921</v>
          </cell>
          <cell r="M255">
            <v>45</v>
          </cell>
          <cell r="N255">
            <v>141</v>
          </cell>
          <cell r="Q255">
            <v>1444</v>
          </cell>
          <cell r="R255">
            <v>633</v>
          </cell>
          <cell r="S255">
            <v>52</v>
          </cell>
          <cell r="U255">
            <v>258</v>
          </cell>
          <cell r="V255">
            <v>11327</v>
          </cell>
          <cell r="X255">
            <v>98</v>
          </cell>
          <cell r="Y255">
            <v>639</v>
          </cell>
          <cell r="Z255">
            <v>115</v>
          </cell>
        </row>
        <row r="256">
          <cell r="C256">
            <v>303</v>
          </cell>
          <cell r="E256">
            <v>5</v>
          </cell>
          <cell r="F256">
            <v>2014</v>
          </cell>
          <cell r="G256">
            <v>5177</v>
          </cell>
          <cell r="H256">
            <v>2050</v>
          </cell>
          <cell r="I256">
            <v>661</v>
          </cell>
          <cell r="L256">
            <v>1690</v>
          </cell>
          <cell r="M256">
            <v>0</v>
          </cell>
          <cell r="N256">
            <v>0</v>
          </cell>
          <cell r="Q256">
            <v>1065</v>
          </cell>
          <cell r="R256">
            <v>284</v>
          </cell>
          <cell r="S256">
            <v>0</v>
          </cell>
          <cell r="U256">
            <v>49</v>
          </cell>
          <cell r="V256">
            <v>2742</v>
          </cell>
          <cell r="X256">
            <v>0</v>
          </cell>
          <cell r="Y256">
            <v>0</v>
          </cell>
          <cell r="Z256">
            <v>10</v>
          </cell>
        </row>
        <row r="257">
          <cell r="C257">
            <v>304</v>
          </cell>
          <cell r="E257">
            <v>5</v>
          </cell>
          <cell r="F257">
            <v>2014</v>
          </cell>
          <cell r="G257">
            <v>6635</v>
          </cell>
          <cell r="H257">
            <v>6250</v>
          </cell>
          <cell r="I257">
            <v>833</v>
          </cell>
          <cell r="L257">
            <v>1666</v>
          </cell>
          <cell r="M257">
            <v>0</v>
          </cell>
          <cell r="N257">
            <v>0</v>
          </cell>
          <cell r="Q257">
            <v>656</v>
          </cell>
          <cell r="R257">
            <v>554</v>
          </cell>
          <cell r="S257">
            <v>0</v>
          </cell>
          <cell r="U257">
            <v>76</v>
          </cell>
          <cell r="V257">
            <v>4348</v>
          </cell>
          <cell r="X257">
            <v>57</v>
          </cell>
          <cell r="Y257">
            <v>398</v>
          </cell>
          <cell r="Z257">
            <v>9</v>
          </cell>
        </row>
        <row r="258">
          <cell r="C258">
            <v>305</v>
          </cell>
          <cell r="E258">
            <v>5</v>
          </cell>
          <cell r="F258">
            <v>2014</v>
          </cell>
          <cell r="G258">
            <v>6807</v>
          </cell>
          <cell r="H258">
            <v>8914</v>
          </cell>
          <cell r="I258">
            <v>596</v>
          </cell>
          <cell r="L258">
            <v>1481</v>
          </cell>
          <cell r="M258">
            <v>34</v>
          </cell>
          <cell r="N258">
            <v>36</v>
          </cell>
          <cell r="Q258">
            <v>934</v>
          </cell>
          <cell r="R258">
            <v>227</v>
          </cell>
          <cell r="S258">
            <v>34</v>
          </cell>
          <cell r="U258">
            <v>155</v>
          </cell>
          <cell r="V258">
            <v>3972</v>
          </cell>
          <cell r="X258">
            <v>7</v>
          </cell>
          <cell r="Y258">
            <v>246</v>
          </cell>
          <cell r="Z258">
            <v>36</v>
          </cell>
        </row>
        <row r="259">
          <cell r="C259">
            <v>306</v>
          </cell>
          <cell r="E259">
            <v>5</v>
          </cell>
          <cell r="F259">
            <v>2014</v>
          </cell>
          <cell r="G259">
            <v>3938</v>
          </cell>
          <cell r="H259">
            <v>1215</v>
          </cell>
          <cell r="I259">
            <v>443</v>
          </cell>
          <cell r="L259">
            <v>1331</v>
          </cell>
          <cell r="M259">
            <v>0</v>
          </cell>
          <cell r="N259">
            <v>0</v>
          </cell>
          <cell r="Q259">
            <v>379</v>
          </cell>
          <cell r="R259">
            <v>166</v>
          </cell>
          <cell r="S259">
            <v>0</v>
          </cell>
          <cell r="U259">
            <v>39</v>
          </cell>
          <cell r="V259">
            <v>2115</v>
          </cell>
          <cell r="X259">
            <v>0</v>
          </cell>
          <cell r="Y259">
            <v>236</v>
          </cell>
          <cell r="Z259">
            <v>13</v>
          </cell>
        </row>
        <row r="260">
          <cell r="C260">
            <v>307</v>
          </cell>
          <cell r="E260">
            <v>5</v>
          </cell>
          <cell r="F260">
            <v>2014</v>
          </cell>
          <cell r="G260">
            <v>4489</v>
          </cell>
          <cell r="H260">
            <v>376</v>
          </cell>
          <cell r="I260">
            <v>517</v>
          </cell>
          <cell r="L260">
            <v>573</v>
          </cell>
          <cell r="M260">
            <v>0</v>
          </cell>
          <cell r="N260">
            <v>0</v>
          </cell>
          <cell r="Q260">
            <v>1490</v>
          </cell>
          <cell r="R260">
            <v>209</v>
          </cell>
          <cell r="S260">
            <v>0</v>
          </cell>
          <cell r="U260">
            <v>16</v>
          </cell>
          <cell r="V260">
            <v>1301</v>
          </cell>
          <cell r="X260">
            <v>0</v>
          </cell>
          <cell r="Y260">
            <v>0</v>
          </cell>
          <cell r="Z260">
            <v>8</v>
          </cell>
        </row>
        <row r="261">
          <cell r="C261">
            <v>308</v>
          </cell>
          <cell r="E261">
            <v>5</v>
          </cell>
          <cell r="F261">
            <v>2014</v>
          </cell>
          <cell r="G261">
            <v>4563</v>
          </cell>
          <cell r="H261">
            <v>1752</v>
          </cell>
          <cell r="I261">
            <v>405</v>
          </cell>
          <cell r="L261">
            <v>661</v>
          </cell>
          <cell r="M261">
            <v>0</v>
          </cell>
          <cell r="N261">
            <v>10</v>
          </cell>
          <cell r="Q261">
            <v>639</v>
          </cell>
          <cell r="R261">
            <v>106</v>
          </cell>
          <cell r="S261">
            <v>0</v>
          </cell>
          <cell r="U261">
            <v>27</v>
          </cell>
          <cell r="V261">
            <v>1602</v>
          </cell>
          <cell r="X261">
            <v>0</v>
          </cell>
          <cell r="Y261">
            <v>69</v>
          </cell>
          <cell r="Z261">
            <v>0</v>
          </cell>
        </row>
        <row r="262">
          <cell r="C262">
            <v>201</v>
          </cell>
          <cell r="E262">
            <v>5</v>
          </cell>
          <cell r="F262">
            <v>2014</v>
          </cell>
          <cell r="G262">
            <v>11433</v>
          </cell>
          <cell r="H262">
            <v>15893</v>
          </cell>
          <cell r="I262">
            <v>1653</v>
          </cell>
          <cell r="L262">
            <v>8480</v>
          </cell>
          <cell r="M262">
            <v>0</v>
          </cell>
          <cell r="N262">
            <v>171</v>
          </cell>
          <cell r="Q262">
            <v>1307</v>
          </cell>
          <cell r="R262">
            <v>748</v>
          </cell>
          <cell r="S262">
            <v>16</v>
          </cell>
          <cell r="U262">
            <v>0</v>
          </cell>
          <cell r="V262">
            <v>14582</v>
          </cell>
          <cell r="X262">
            <v>406</v>
          </cell>
          <cell r="Y262">
            <v>825</v>
          </cell>
          <cell r="Z262">
            <v>467</v>
          </cell>
        </row>
        <row r="263">
          <cell r="C263">
            <v>202</v>
          </cell>
          <cell r="E263">
            <v>5</v>
          </cell>
          <cell r="F263">
            <v>2014</v>
          </cell>
          <cell r="G263">
            <v>4229</v>
          </cell>
          <cell r="H263">
            <v>8101</v>
          </cell>
          <cell r="I263">
            <v>671</v>
          </cell>
          <cell r="L263">
            <v>4250</v>
          </cell>
          <cell r="M263">
            <v>105</v>
          </cell>
          <cell r="N263">
            <v>64</v>
          </cell>
          <cell r="Q263">
            <v>1517</v>
          </cell>
          <cell r="R263">
            <v>651</v>
          </cell>
          <cell r="S263">
            <v>69</v>
          </cell>
          <cell r="U263">
            <v>239</v>
          </cell>
          <cell r="V263">
            <v>6875</v>
          </cell>
          <cell r="X263">
            <v>150</v>
          </cell>
          <cell r="Y263">
            <v>416</v>
          </cell>
          <cell r="Z263">
            <v>138</v>
          </cell>
        </row>
        <row r="264">
          <cell r="C264">
            <v>203</v>
          </cell>
          <cell r="E264">
            <v>5</v>
          </cell>
          <cell r="F264">
            <v>2014</v>
          </cell>
          <cell r="G264">
            <v>5146</v>
          </cell>
          <cell r="H264">
            <v>3988</v>
          </cell>
          <cell r="I264">
            <v>712</v>
          </cell>
          <cell r="L264">
            <v>1475</v>
          </cell>
          <cell r="M264">
            <v>67</v>
          </cell>
          <cell r="N264">
            <v>17</v>
          </cell>
          <cell r="Q264">
            <v>581</v>
          </cell>
          <cell r="R264">
            <v>269</v>
          </cell>
          <cell r="S264">
            <v>1</v>
          </cell>
          <cell r="U264">
            <v>80</v>
          </cell>
          <cell r="V264">
            <v>3120</v>
          </cell>
          <cell r="X264">
            <v>35</v>
          </cell>
          <cell r="Y264">
            <v>244</v>
          </cell>
          <cell r="Z264">
            <v>32</v>
          </cell>
        </row>
        <row r="265">
          <cell r="C265">
            <v>204</v>
          </cell>
          <cell r="E265">
            <v>5</v>
          </cell>
          <cell r="F265">
            <v>2014</v>
          </cell>
          <cell r="G265">
            <v>5216</v>
          </cell>
          <cell r="H265">
            <v>4322</v>
          </cell>
          <cell r="I265">
            <v>518</v>
          </cell>
          <cell r="L265">
            <v>1185</v>
          </cell>
          <cell r="M265">
            <v>55</v>
          </cell>
          <cell r="N265">
            <v>23</v>
          </cell>
          <cell r="Q265">
            <v>239</v>
          </cell>
          <cell r="R265">
            <v>198</v>
          </cell>
          <cell r="S265">
            <v>0</v>
          </cell>
          <cell r="U265">
            <v>69</v>
          </cell>
          <cell r="V265">
            <v>1764</v>
          </cell>
          <cell r="X265">
            <v>0</v>
          </cell>
          <cell r="Y265">
            <v>135</v>
          </cell>
          <cell r="Z265">
            <v>65</v>
          </cell>
        </row>
        <row r="266">
          <cell r="C266">
            <v>205</v>
          </cell>
          <cell r="E266">
            <v>5</v>
          </cell>
          <cell r="F266">
            <v>2014</v>
          </cell>
          <cell r="G266">
            <v>3908</v>
          </cell>
          <cell r="H266">
            <v>4604</v>
          </cell>
          <cell r="I266">
            <v>913</v>
          </cell>
          <cell r="L266">
            <v>3988</v>
          </cell>
          <cell r="M266">
            <v>80</v>
          </cell>
          <cell r="N266">
            <v>162</v>
          </cell>
          <cell r="Q266">
            <v>776</v>
          </cell>
          <cell r="R266">
            <v>472</v>
          </cell>
          <cell r="S266">
            <v>141</v>
          </cell>
          <cell r="U266">
            <v>497</v>
          </cell>
          <cell r="V266">
            <v>8810</v>
          </cell>
          <cell r="X266">
            <v>669</v>
          </cell>
          <cell r="Y266">
            <v>100</v>
          </cell>
          <cell r="Z266">
            <v>32</v>
          </cell>
        </row>
        <row r="267">
          <cell r="C267">
            <v>206</v>
          </cell>
          <cell r="E267">
            <v>5</v>
          </cell>
          <cell r="F267">
            <v>2014</v>
          </cell>
          <cell r="G267">
            <v>2779</v>
          </cell>
          <cell r="H267">
            <v>2662</v>
          </cell>
          <cell r="I267">
            <v>307</v>
          </cell>
          <cell r="L267">
            <v>1022</v>
          </cell>
          <cell r="M267">
            <v>15</v>
          </cell>
          <cell r="N267">
            <v>0</v>
          </cell>
          <cell r="Q267">
            <v>546</v>
          </cell>
          <cell r="R267">
            <v>142</v>
          </cell>
          <cell r="S267">
            <v>0</v>
          </cell>
          <cell r="U267">
            <v>10</v>
          </cell>
          <cell r="V267">
            <v>1992</v>
          </cell>
          <cell r="X267">
            <v>0</v>
          </cell>
          <cell r="Y267">
            <v>209</v>
          </cell>
          <cell r="Z267">
            <v>106</v>
          </cell>
        </row>
        <row r="268">
          <cell r="C268">
            <v>207</v>
          </cell>
          <cell r="E268">
            <v>5</v>
          </cell>
          <cell r="F268">
            <v>2014</v>
          </cell>
          <cell r="G268">
            <v>2612</v>
          </cell>
          <cell r="H268">
            <v>3004</v>
          </cell>
          <cell r="I268">
            <v>379</v>
          </cell>
          <cell r="L268">
            <v>638</v>
          </cell>
          <cell r="M268">
            <v>52</v>
          </cell>
          <cell r="N268">
            <v>6</v>
          </cell>
          <cell r="Q268">
            <v>231</v>
          </cell>
          <cell r="R268">
            <v>102</v>
          </cell>
          <cell r="S268">
            <v>0</v>
          </cell>
          <cell r="U268">
            <v>53</v>
          </cell>
          <cell r="V268">
            <v>1467</v>
          </cell>
          <cell r="X268">
            <v>0</v>
          </cell>
          <cell r="Y268">
            <v>267</v>
          </cell>
          <cell r="Z268">
            <v>30</v>
          </cell>
        </row>
        <row r="269">
          <cell r="C269">
            <v>102</v>
          </cell>
          <cell r="E269">
            <v>5</v>
          </cell>
          <cell r="F269">
            <v>2014</v>
          </cell>
          <cell r="G269">
            <v>4213</v>
          </cell>
          <cell r="H269">
            <v>4725</v>
          </cell>
          <cell r="I269">
            <v>332</v>
          </cell>
          <cell r="L269">
            <v>1725</v>
          </cell>
          <cell r="M269">
            <v>74</v>
          </cell>
          <cell r="N269">
            <v>9</v>
          </cell>
          <cell r="Q269">
            <v>938</v>
          </cell>
          <cell r="R269">
            <v>345</v>
          </cell>
          <cell r="S269">
            <v>24</v>
          </cell>
          <cell r="U269">
            <v>135</v>
          </cell>
          <cell r="V269">
            <v>4527</v>
          </cell>
          <cell r="X269">
            <v>100</v>
          </cell>
          <cell r="Y269">
            <v>376</v>
          </cell>
          <cell r="Z269">
            <v>25</v>
          </cell>
        </row>
        <row r="270">
          <cell r="C270">
            <v>103</v>
          </cell>
          <cell r="E270">
            <v>5</v>
          </cell>
          <cell r="F270">
            <v>2014</v>
          </cell>
          <cell r="G270">
            <v>1872</v>
          </cell>
          <cell r="H270">
            <v>2162</v>
          </cell>
          <cell r="I270">
            <v>384</v>
          </cell>
          <cell r="L270">
            <v>707</v>
          </cell>
          <cell r="M270">
            <v>7</v>
          </cell>
          <cell r="N270">
            <v>0</v>
          </cell>
          <cell r="Q270">
            <v>311</v>
          </cell>
          <cell r="R270">
            <v>183</v>
          </cell>
          <cell r="S270">
            <v>3</v>
          </cell>
          <cell r="U270">
            <v>26</v>
          </cell>
          <cell r="V270">
            <v>3106</v>
          </cell>
          <cell r="X270">
            <v>0</v>
          </cell>
          <cell r="Y270">
            <v>89</v>
          </cell>
          <cell r="Z270">
            <v>0</v>
          </cell>
        </row>
        <row r="271">
          <cell r="C271">
            <v>104</v>
          </cell>
          <cell r="E271">
            <v>5</v>
          </cell>
          <cell r="F271">
            <v>2014</v>
          </cell>
          <cell r="G271">
            <v>2201</v>
          </cell>
          <cell r="H271">
            <v>3367</v>
          </cell>
          <cell r="I271">
            <v>440</v>
          </cell>
          <cell r="L271">
            <v>3994</v>
          </cell>
          <cell r="M271">
            <v>118</v>
          </cell>
          <cell r="N271">
            <v>97</v>
          </cell>
          <cell r="Q271">
            <v>785</v>
          </cell>
          <cell r="R271">
            <v>700</v>
          </cell>
          <cell r="S271">
            <v>183</v>
          </cell>
          <cell r="U271">
            <v>408</v>
          </cell>
          <cell r="V271">
            <v>1306</v>
          </cell>
          <cell r="X271">
            <v>0</v>
          </cell>
          <cell r="Y271">
            <v>60</v>
          </cell>
          <cell r="Z271">
            <v>0</v>
          </cell>
        </row>
        <row r="272">
          <cell r="C272">
            <v>105</v>
          </cell>
          <cell r="E272">
            <v>5</v>
          </cell>
          <cell r="F272">
            <v>2014</v>
          </cell>
          <cell r="G272">
            <v>6187</v>
          </cell>
          <cell r="H272">
            <v>8056</v>
          </cell>
          <cell r="I272">
            <v>581</v>
          </cell>
          <cell r="L272">
            <v>2856</v>
          </cell>
          <cell r="M272">
            <v>24</v>
          </cell>
          <cell r="N272">
            <v>66</v>
          </cell>
          <cell r="Q272">
            <v>839</v>
          </cell>
          <cell r="R272">
            <v>303</v>
          </cell>
          <cell r="S272">
            <v>76</v>
          </cell>
          <cell r="U272">
            <v>106</v>
          </cell>
          <cell r="V272">
            <v>5278</v>
          </cell>
          <cell r="X272">
            <v>157</v>
          </cell>
          <cell r="Y272">
            <v>409</v>
          </cell>
          <cell r="Z272">
            <v>45</v>
          </cell>
        </row>
        <row r="273">
          <cell r="C273">
            <v>106</v>
          </cell>
          <cell r="E273">
            <v>5</v>
          </cell>
          <cell r="F273">
            <v>2014</v>
          </cell>
          <cell r="G273">
            <v>2432</v>
          </cell>
          <cell r="H273">
            <v>2423</v>
          </cell>
          <cell r="I273">
            <v>327</v>
          </cell>
          <cell r="L273">
            <v>1741</v>
          </cell>
          <cell r="M273">
            <v>11</v>
          </cell>
          <cell r="N273">
            <v>4</v>
          </cell>
          <cell r="Q273">
            <v>322</v>
          </cell>
          <cell r="R273">
            <v>80</v>
          </cell>
          <cell r="S273">
            <v>24</v>
          </cell>
          <cell r="U273">
            <v>70</v>
          </cell>
          <cell r="V273">
            <v>1607</v>
          </cell>
          <cell r="X273">
            <v>150</v>
          </cell>
          <cell r="Y273">
            <v>118</v>
          </cell>
          <cell r="Z273">
            <v>0</v>
          </cell>
        </row>
        <row r="274">
          <cell r="C274">
            <v>107</v>
          </cell>
          <cell r="E274">
            <v>5</v>
          </cell>
          <cell r="F274">
            <v>2014</v>
          </cell>
          <cell r="G274">
            <v>2870</v>
          </cell>
          <cell r="H274">
            <v>4443</v>
          </cell>
          <cell r="I274">
            <v>136</v>
          </cell>
          <cell r="L274">
            <v>123</v>
          </cell>
          <cell r="M274">
            <v>0</v>
          </cell>
          <cell r="N274">
            <v>0</v>
          </cell>
          <cell r="Q274">
            <v>133</v>
          </cell>
          <cell r="R274">
            <v>68</v>
          </cell>
          <cell r="S274">
            <v>0</v>
          </cell>
          <cell r="U274">
            <v>12</v>
          </cell>
          <cell r="V274">
            <v>1624</v>
          </cell>
          <cell r="X274">
            <v>0</v>
          </cell>
          <cell r="Y274">
            <v>241</v>
          </cell>
          <cell r="Z274">
            <v>0</v>
          </cell>
        </row>
        <row r="275">
          <cell r="C275">
            <v>108</v>
          </cell>
          <cell r="E275">
            <v>5</v>
          </cell>
          <cell r="F275">
            <v>2014</v>
          </cell>
          <cell r="G275">
            <v>1263</v>
          </cell>
          <cell r="H275">
            <v>620</v>
          </cell>
          <cell r="I275">
            <v>179</v>
          </cell>
          <cell r="L275">
            <v>509</v>
          </cell>
          <cell r="M275">
            <v>0</v>
          </cell>
          <cell r="N275">
            <v>4</v>
          </cell>
          <cell r="Q275">
            <v>33</v>
          </cell>
          <cell r="R275">
            <v>27</v>
          </cell>
          <cell r="S275">
            <v>1</v>
          </cell>
          <cell r="U275">
            <v>7</v>
          </cell>
          <cell r="V275">
            <v>842</v>
          </cell>
          <cell r="X275">
            <v>51</v>
          </cell>
          <cell r="Y275">
            <v>0</v>
          </cell>
          <cell r="Z275">
            <v>0</v>
          </cell>
        </row>
        <row r="276">
          <cell r="C276">
            <v>109</v>
          </cell>
          <cell r="E276">
            <v>5</v>
          </cell>
          <cell r="F276">
            <v>2014</v>
          </cell>
          <cell r="G276">
            <v>2387</v>
          </cell>
          <cell r="H276">
            <v>2621</v>
          </cell>
          <cell r="I276">
            <v>290</v>
          </cell>
          <cell r="L276">
            <v>912</v>
          </cell>
          <cell r="M276">
            <v>7</v>
          </cell>
          <cell r="N276">
            <v>0</v>
          </cell>
          <cell r="Q276">
            <v>173</v>
          </cell>
          <cell r="R276">
            <v>143</v>
          </cell>
          <cell r="S276">
            <v>9</v>
          </cell>
          <cell r="U276">
            <v>29</v>
          </cell>
          <cell r="V276">
            <v>1286</v>
          </cell>
          <cell r="X276">
            <v>0</v>
          </cell>
          <cell r="Y276">
            <v>127</v>
          </cell>
          <cell r="Z276">
            <v>0</v>
          </cell>
        </row>
        <row r="277">
          <cell r="C277">
            <v>110</v>
          </cell>
          <cell r="E277">
            <v>5</v>
          </cell>
          <cell r="F277">
            <v>2014</v>
          </cell>
          <cell r="G277">
            <v>3069</v>
          </cell>
          <cell r="H277">
            <v>2140</v>
          </cell>
          <cell r="I277">
            <v>409</v>
          </cell>
          <cell r="L277">
            <v>754</v>
          </cell>
          <cell r="M277">
            <v>20</v>
          </cell>
          <cell r="N277">
            <v>0</v>
          </cell>
          <cell r="Q277">
            <v>338</v>
          </cell>
          <cell r="R277">
            <v>63</v>
          </cell>
          <cell r="S277">
            <v>0</v>
          </cell>
          <cell r="U277">
            <v>5</v>
          </cell>
          <cell r="V277">
            <v>1423</v>
          </cell>
          <cell r="X277">
            <v>0</v>
          </cell>
          <cell r="Y277">
            <v>38</v>
          </cell>
          <cell r="Z277">
            <v>0</v>
          </cell>
        </row>
        <row r="278">
          <cell r="C278">
            <v>111</v>
          </cell>
          <cell r="E278">
            <v>5</v>
          </cell>
          <cell r="F278">
            <v>2014</v>
          </cell>
          <cell r="G278">
            <v>2259</v>
          </cell>
          <cell r="H278">
            <v>1181</v>
          </cell>
          <cell r="I278">
            <v>309</v>
          </cell>
          <cell r="L278">
            <v>339</v>
          </cell>
          <cell r="M278">
            <v>0</v>
          </cell>
          <cell r="N278">
            <v>0</v>
          </cell>
          <cell r="Q278">
            <v>479</v>
          </cell>
          <cell r="R278">
            <v>96</v>
          </cell>
          <cell r="S278">
            <v>0</v>
          </cell>
          <cell r="U278">
            <v>15</v>
          </cell>
          <cell r="V278">
            <v>765</v>
          </cell>
          <cell r="X278">
            <v>0</v>
          </cell>
          <cell r="Y278">
            <v>0</v>
          </cell>
          <cell r="Z278">
            <v>0</v>
          </cell>
        </row>
        <row r="279">
          <cell r="C279">
            <v>112</v>
          </cell>
          <cell r="E279">
            <v>5</v>
          </cell>
          <cell r="F279">
            <v>2014</v>
          </cell>
          <cell r="G279">
            <v>4683</v>
          </cell>
          <cell r="H279">
            <v>6012</v>
          </cell>
          <cell r="I279">
            <v>312</v>
          </cell>
          <cell r="L279">
            <v>912</v>
          </cell>
          <cell r="M279">
            <v>0</v>
          </cell>
          <cell r="N279">
            <v>0</v>
          </cell>
          <cell r="Q279">
            <v>607</v>
          </cell>
          <cell r="R279">
            <v>124</v>
          </cell>
          <cell r="S279">
            <v>0</v>
          </cell>
          <cell r="U279">
            <v>62</v>
          </cell>
          <cell r="V279">
            <v>4124</v>
          </cell>
          <cell r="X279">
            <v>0</v>
          </cell>
          <cell r="Y279">
            <v>114</v>
          </cell>
          <cell r="Z279">
            <v>0</v>
          </cell>
        </row>
        <row r="280">
          <cell r="C280">
            <v>601</v>
          </cell>
          <cell r="E280">
            <v>6</v>
          </cell>
          <cell r="F280">
            <v>2014</v>
          </cell>
          <cell r="G280">
            <v>13948</v>
          </cell>
          <cell r="H280">
            <v>18006</v>
          </cell>
          <cell r="I280">
            <v>2145</v>
          </cell>
          <cell r="L280">
            <v>9390</v>
          </cell>
          <cell r="M280">
            <v>85</v>
          </cell>
          <cell r="N280">
            <v>104</v>
          </cell>
          <cell r="Q280">
            <v>1813</v>
          </cell>
          <cell r="R280">
            <v>1292</v>
          </cell>
          <cell r="S280">
            <v>148</v>
          </cell>
          <cell r="U280">
            <v>350</v>
          </cell>
          <cell r="V280">
            <v>16834</v>
          </cell>
          <cell r="X280">
            <v>677</v>
          </cell>
          <cell r="Y280">
            <v>1113</v>
          </cell>
          <cell r="Z280">
            <v>307</v>
          </cell>
        </row>
        <row r="281">
          <cell r="C281">
            <v>602</v>
          </cell>
          <cell r="E281">
            <v>6</v>
          </cell>
          <cell r="F281">
            <v>2014</v>
          </cell>
          <cell r="G281">
            <v>2670</v>
          </cell>
          <cell r="H281">
            <v>7840</v>
          </cell>
          <cell r="I281">
            <v>375</v>
          </cell>
          <cell r="L281">
            <v>981</v>
          </cell>
          <cell r="M281">
            <v>8</v>
          </cell>
          <cell r="N281">
            <v>0</v>
          </cell>
          <cell r="Q281">
            <v>431</v>
          </cell>
          <cell r="R281">
            <v>270</v>
          </cell>
          <cell r="S281">
            <v>1</v>
          </cell>
          <cell r="U281">
            <v>14</v>
          </cell>
          <cell r="V281">
            <v>2048</v>
          </cell>
          <cell r="X281">
            <v>42</v>
          </cell>
          <cell r="Y281">
            <v>120</v>
          </cell>
          <cell r="Z281">
            <v>34</v>
          </cell>
        </row>
        <row r="282">
          <cell r="C282">
            <v>603</v>
          </cell>
          <cell r="E282">
            <v>6</v>
          </cell>
          <cell r="F282">
            <v>2014</v>
          </cell>
          <cell r="G282">
            <v>3811</v>
          </cell>
          <cell r="H282">
            <v>3336</v>
          </cell>
          <cell r="I282">
            <v>474</v>
          </cell>
          <cell r="L282">
            <v>1218</v>
          </cell>
          <cell r="M282">
            <v>38</v>
          </cell>
          <cell r="N282">
            <v>5</v>
          </cell>
          <cell r="Q282">
            <v>673</v>
          </cell>
          <cell r="R282">
            <v>163</v>
          </cell>
          <cell r="S282">
            <v>5</v>
          </cell>
          <cell r="U282">
            <v>34</v>
          </cell>
          <cell r="V282">
            <v>2098</v>
          </cell>
          <cell r="X282">
            <v>0</v>
          </cell>
          <cell r="Y282">
            <v>180</v>
          </cell>
          <cell r="Z282">
            <v>72</v>
          </cell>
        </row>
        <row r="283">
          <cell r="C283">
            <v>604</v>
          </cell>
          <cell r="E283">
            <v>6</v>
          </cell>
          <cell r="F283">
            <v>2014</v>
          </cell>
          <cell r="G283">
            <v>4982</v>
          </cell>
          <cell r="H283">
            <v>8816</v>
          </cell>
          <cell r="I283">
            <v>653</v>
          </cell>
          <cell r="L283">
            <v>2786</v>
          </cell>
          <cell r="M283">
            <v>132</v>
          </cell>
          <cell r="N283">
            <v>93</v>
          </cell>
          <cell r="Q283">
            <v>777</v>
          </cell>
          <cell r="R283">
            <v>325</v>
          </cell>
          <cell r="S283">
            <v>42</v>
          </cell>
          <cell r="U283">
            <v>185</v>
          </cell>
          <cell r="V283">
            <v>7466</v>
          </cell>
          <cell r="X283">
            <v>464</v>
          </cell>
          <cell r="Y283">
            <v>189</v>
          </cell>
          <cell r="Z283">
            <v>16</v>
          </cell>
        </row>
        <row r="284">
          <cell r="C284">
            <v>605</v>
          </cell>
          <cell r="E284">
            <v>6</v>
          </cell>
          <cell r="F284">
            <v>2014</v>
          </cell>
          <cell r="G284">
            <v>3163</v>
          </cell>
          <cell r="H284">
            <v>6222</v>
          </cell>
          <cell r="I284">
            <v>358</v>
          </cell>
          <cell r="L284">
            <v>1135</v>
          </cell>
          <cell r="M284">
            <v>6</v>
          </cell>
          <cell r="N284">
            <v>0</v>
          </cell>
          <cell r="Q284">
            <v>301</v>
          </cell>
          <cell r="R284">
            <v>147</v>
          </cell>
          <cell r="S284">
            <v>0</v>
          </cell>
          <cell r="U284">
            <v>8</v>
          </cell>
          <cell r="V284">
            <v>1855</v>
          </cell>
          <cell r="X284">
            <v>0</v>
          </cell>
          <cell r="Y284">
            <v>170</v>
          </cell>
          <cell r="Z284">
            <v>0</v>
          </cell>
        </row>
        <row r="285">
          <cell r="C285">
            <v>606</v>
          </cell>
          <cell r="E285">
            <v>6</v>
          </cell>
          <cell r="F285">
            <v>2014</v>
          </cell>
          <cell r="G285">
            <v>5143</v>
          </cell>
          <cell r="H285">
            <v>10173</v>
          </cell>
          <cell r="I285">
            <v>621</v>
          </cell>
          <cell r="L285">
            <v>2566</v>
          </cell>
          <cell r="M285">
            <v>87</v>
          </cell>
          <cell r="N285">
            <v>0</v>
          </cell>
          <cell r="Q285">
            <v>577</v>
          </cell>
          <cell r="R285">
            <v>369</v>
          </cell>
          <cell r="S285">
            <v>114</v>
          </cell>
          <cell r="U285">
            <v>154</v>
          </cell>
          <cell r="V285">
            <v>7321</v>
          </cell>
          <cell r="X285">
            <v>180</v>
          </cell>
          <cell r="Y285">
            <v>273</v>
          </cell>
          <cell r="Z285">
            <v>70</v>
          </cell>
        </row>
        <row r="286">
          <cell r="C286">
            <v>607</v>
          </cell>
          <cell r="E286">
            <v>6</v>
          </cell>
          <cell r="F286">
            <v>2014</v>
          </cell>
          <cell r="G286">
            <v>3749</v>
          </cell>
          <cell r="H286">
            <v>4058</v>
          </cell>
          <cell r="I286">
            <v>262</v>
          </cell>
          <cell r="L286">
            <v>843</v>
          </cell>
          <cell r="M286">
            <v>6</v>
          </cell>
          <cell r="N286">
            <v>0</v>
          </cell>
          <cell r="Q286">
            <v>179</v>
          </cell>
          <cell r="R286">
            <v>102</v>
          </cell>
          <cell r="S286">
            <v>6</v>
          </cell>
          <cell r="U286">
            <v>24</v>
          </cell>
          <cell r="V286">
            <v>1429</v>
          </cell>
          <cell r="X286">
            <v>0</v>
          </cell>
          <cell r="Y286">
            <v>205</v>
          </cell>
          <cell r="Z286">
            <v>25</v>
          </cell>
        </row>
        <row r="287">
          <cell r="C287">
            <v>608</v>
          </cell>
          <cell r="E287">
            <v>6</v>
          </cell>
          <cell r="F287">
            <v>2014</v>
          </cell>
          <cell r="G287">
            <v>3873</v>
          </cell>
          <cell r="H287">
            <v>4984</v>
          </cell>
          <cell r="I287">
            <v>432</v>
          </cell>
          <cell r="L287">
            <v>1484</v>
          </cell>
          <cell r="M287">
            <v>9</v>
          </cell>
          <cell r="N287">
            <v>10</v>
          </cell>
          <cell r="Q287">
            <v>483</v>
          </cell>
          <cell r="R287">
            <v>258</v>
          </cell>
          <cell r="S287">
            <v>3</v>
          </cell>
          <cell r="U287">
            <v>32</v>
          </cell>
          <cell r="V287">
            <v>2881</v>
          </cell>
          <cell r="X287">
            <v>0</v>
          </cell>
          <cell r="Y287">
            <v>113</v>
          </cell>
          <cell r="Z287">
            <v>6</v>
          </cell>
        </row>
        <row r="288">
          <cell r="C288">
            <v>701</v>
          </cell>
          <cell r="E288">
            <v>6</v>
          </cell>
          <cell r="F288">
            <v>2014</v>
          </cell>
          <cell r="G288">
            <v>12601</v>
          </cell>
          <cell r="H288">
            <v>15179</v>
          </cell>
          <cell r="I288">
            <v>544</v>
          </cell>
          <cell r="L288">
            <v>4165</v>
          </cell>
          <cell r="M288">
            <v>61</v>
          </cell>
          <cell r="N288">
            <v>113</v>
          </cell>
          <cell r="Q288">
            <v>2277</v>
          </cell>
          <cell r="R288">
            <v>935</v>
          </cell>
          <cell r="S288">
            <v>5</v>
          </cell>
          <cell r="U288">
            <v>72</v>
          </cell>
          <cell r="V288">
            <v>13108</v>
          </cell>
          <cell r="X288">
            <v>0</v>
          </cell>
          <cell r="Y288">
            <v>928</v>
          </cell>
          <cell r="Z288">
            <v>337</v>
          </cell>
        </row>
        <row r="289">
          <cell r="C289">
            <v>702</v>
          </cell>
          <cell r="E289">
            <v>6</v>
          </cell>
          <cell r="F289">
            <v>2014</v>
          </cell>
          <cell r="G289">
            <v>3946</v>
          </cell>
          <cell r="H289">
            <v>765</v>
          </cell>
          <cell r="I289">
            <v>417</v>
          </cell>
          <cell r="L289">
            <v>454</v>
          </cell>
          <cell r="M289">
            <v>16</v>
          </cell>
          <cell r="N289">
            <v>0</v>
          </cell>
          <cell r="Q289">
            <v>234</v>
          </cell>
          <cell r="R289">
            <v>48</v>
          </cell>
          <cell r="S289">
            <v>0</v>
          </cell>
          <cell r="U289">
            <v>15</v>
          </cell>
          <cell r="V289">
            <v>1297</v>
          </cell>
          <cell r="X289">
            <v>0</v>
          </cell>
          <cell r="Y289">
            <v>108</v>
          </cell>
          <cell r="Z289">
            <v>37</v>
          </cell>
        </row>
        <row r="290">
          <cell r="C290">
            <v>703</v>
          </cell>
          <cell r="E290">
            <v>6</v>
          </cell>
          <cell r="F290">
            <v>2014</v>
          </cell>
          <cell r="G290">
            <v>5153</v>
          </cell>
          <cell r="H290">
            <v>6846</v>
          </cell>
          <cell r="I290">
            <v>496</v>
          </cell>
          <cell r="L290">
            <v>1685</v>
          </cell>
          <cell r="M290">
            <v>31</v>
          </cell>
          <cell r="N290">
            <v>29</v>
          </cell>
          <cell r="Q290">
            <v>607</v>
          </cell>
          <cell r="R290">
            <v>94</v>
          </cell>
          <cell r="S290">
            <v>4</v>
          </cell>
          <cell r="U290">
            <v>33</v>
          </cell>
          <cell r="V290">
            <v>6846</v>
          </cell>
          <cell r="X290">
            <v>111</v>
          </cell>
          <cell r="Y290">
            <v>362</v>
          </cell>
          <cell r="Z290">
            <v>260</v>
          </cell>
        </row>
        <row r="291">
          <cell r="C291">
            <v>704</v>
          </cell>
          <cell r="E291">
            <v>6</v>
          </cell>
          <cell r="F291">
            <v>2014</v>
          </cell>
          <cell r="G291">
            <v>11336</v>
          </cell>
          <cell r="H291">
            <v>3549</v>
          </cell>
          <cell r="I291">
            <v>1029</v>
          </cell>
          <cell r="L291">
            <v>3770</v>
          </cell>
          <cell r="M291">
            <v>257</v>
          </cell>
          <cell r="N291">
            <v>51</v>
          </cell>
          <cell r="Q291">
            <v>652</v>
          </cell>
          <cell r="R291">
            <v>460</v>
          </cell>
          <cell r="S291">
            <v>58</v>
          </cell>
          <cell r="U291">
            <v>262</v>
          </cell>
          <cell r="V291">
            <v>8404</v>
          </cell>
          <cell r="X291">
            <v>15</v>
          </cell>
          <cell r="Y291">
            <v>255</v>
          </cell>
          <cell r="Z291">
            <v>110</v>
          </cell>
        </row>
        <row r="292">
          <cell r="C292">
            <v>705</v>
          </cell>
          <cell r="E292">
            <v>6</v>
          </cell>
          <cell r="F292">
            <v>2014</v>
          </cell>
          <cell r="G292">
            <v>4078</v>
          </cell>
          <cell r="H292">
            <v>864</v>
          </cell>
          <cell r="I292">
            <v>611</v>
          </cell>
          <cell r="L292">
            <v>810</v>
          </cell>
          <cell r="M292">
            <v>36</v>
          </cell>
          <cell r="N292">
            <v>0</v>
          </cell>
          <cell r="Q292">
            <v>247</v>
          </cell>
          <cell r="R292">
            <v>107</v>
          </cell>
          <cell r="S292">
            <v>0</v>
          </cell>
          <cell r="U292">
            <v>9</v>
          </cell>
          <cell r="V292">
            <v>1582</v>
          </cell>
          <cell r="X292">
            <v>0</v>
          </cell>
          <cell r="Y292">
            <v>160</v>
          </cell>
          <cell r="Z292">
            <v>0</v>
          </cell>
        </row>
        <row r="293">
          <cell r="C293">
            <v>706</v>
          </cell>
          <cell r="E293">
            <v>6</v>
          </cell>
          <cell r="F293">
            <v>2014</v>
          </cell>
          <cell r="G293">
            <v>7333</v>
          </cell>
          <cell r="H293">
            <v>3793</v>
          </cell>
          <cell r="I293">
            <v>963</v>
          </cell>
          <cell r="L293">
            <v>2521</v>
          </cell>
          <cell r="M293">
            <v>82</v>
          </cell>
          <cell r="N293">
            <v>50</v>
          </cell>
          <cell r="Q293">
            <v>522</v>
          </cell>
          <cell r="R293">
            <v>316</v>
          </cell>
          <cell r="S293">
            <v>4</v>
          </cell>
          <cell r="U293">
            <v>122</v>
          </cell>
          <cell r="V293">
            <v>6774</v>
          </cell>
          <cell r="X293">
            <v>0</v>
          </cell>
          <cell r="Y293">
            <v>143</v>
          </cell>
          <cell r="Z293">
            <v>11</v>
          </cell>
        </row>
        <row r="294">
          <cell r="C294">
            <v>707</v>
          </cell>
          <cell r="E294">
            <v>6</v>
          </cell>
          <cell r="F294">
            <v>2014</v>
          </cell>
          <cell r="G294">
            <v>3125</v>
          </cell>
          <cell r="H294">
            <v>2725</v>
          </cell>
          <cell r="I294">
            <v>241</v>
          </cell>
          <cell r="L294">
            <v>1204</v>
          </cell>
          <cell r="M294">
            <v>11</v>
          </cell>
          <cell r="N294">
            <v>5</v>
          </cell>
          <cell r="Q294">
            <v>230</v>
          </cell>
          <cell r="R294">
            <v>147</v>
          </cell>
          <cell r="S294">
            <v>4</v>
          </cell>
          <cell r="U294">
            <v>25</v>
          </cell>
          <cell r="V294">
            <v>1421</v>
          </cell>
          <cell r="X294">
            <v>0</v>
          </cell>
          <cell r="Y294">
            <v>63</v>
          </cell>
          <cell r="Z294">
            <v>18</v>
          </cell>
        </row>
        <row r="295">
          <cell r="C295">
            <v>708</v>
          </cell>
          <cell r="E295">
            <v>6</v>
          </cell>
          <cell r="F295">
            <v>2014</v>
          </cell>
          <cell r="G295">
            <v>3713</v>
          </cell>
          <cell r="H295">
            <v>1662</v>
          </cell>
          <cell r="I295">
            <v>326</v>
          </cell>
          <cell r="L295">
            <v>941</v>
          </cell>
          <cell r="M295">
            <v>15</v>
          </cell>
          <cell r="N295">
            <v>0</v>
          </cell>
          <cell r="Q295">
            <v>230</v>
          </cell>
          <cell r="R295">
            <v>49</v>
          </cell>
          <cell r="S295">
            <v>0</v>
          </cell>
          <cell r="U295">
            <v>10</v>
          </cell>
          <cell r="V295">
            <v>1956</v>
          </cell>
          <cell r="X295">
            <v>0</v>
          </cell>
          <cell r="Y295">
            <v>124</v>
          </cell>
          <cell r="Z295">
            <v>0</v>
          </cell>
        </row>
        <row r="296">
          <cell r="C296">
            <v>709</v>
          </cell>
          <cell r="E296">
            <v>6</v>
          </cell>
          <cell r="F296">
            <v>2014</v>
          </cell>
          <cell r="G296">
            <v>3457</v>
          </cell>
          <cell r="H296">
            <v>1414</v>
          </cell>
          <cell r="I296">
            <v>614</v>
          </cell>
          <cell r="L296">
            <v>614</v>
          </cell>
          <cell r="M296">
            <v>0</v>
          </cell>
          <cell r="N296">
            <v>0</v>
          </cell>
          <cell r="Q296">
            <v>0</v>
          </cell>
          <cell r="R296">
            <v>0</v>
          </cell>
          <cell r="S296">
            <v>0</v>
          </cell>
          <cell r="U296">
            <v>8</v>
          </cell>
          <cell r="V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C297">
            <v>1102</v>
          </cell>
          <cell r="E297">
            <v>6</v>
          </cell>
          <cell r="F297">
            <v>2014</v>
          </cell>
          <cell r="G297">
            <v>3713</v>
          </cell>
          <cell r="H297">
            <v>1629</v>
          </cell>
          <cell r="I297">
            <v>290</v>
          </cell>
          <cell r="L297">
            <v>630</v>
          </cell>
          <cell r="M297">
            <v>25</v>
          </cell>
          <cell r="N297">
            <v>16</v>
          </cell>
          <cell r="Q297">
            <v>128</v>
          </cell>
          <cell r="R297">
            <v>74</v>
          </cell>
          <cell r="S297">
            <v>1</v>
          </cell>
          <cell r="U297">
            <v>15</v>
          </cell>
          <cell r="V297">
            <v>1284</v>
          </cell>
          <cell r="X297">
            <v>0</v>
          </cell>
          <cell r="Y297">
            <v>115</v>
          </cell>
          <cell r="Z297">
            <v>20</v>
          </cell>
        </row>
        <row r="298">
          <cell r="C298">
            <v>1103</v>
          </cell>
          <cell r="E298">
            <v>6</v>
          </cell>
          <cell r="F298">
            <v>2014</v>
          </cell>
          <cell r="G298">
            <v>4238</v>
          </cell>
          <cell r="H298">
            <v>946</v>
          </cell>
          <cell r="I298">
            <v>247</v>
          </cell>
          <cell r="L298">
            <v>821</v>
          </cell>
          <cell r="M298">
            <v>14</v>
          </cell>
          <cell r="N298">
            <v>0</v>
          </cell>
          <cell r="Q298">
            <v>368</v>
          </cell>
          <cell r="R298">
            <v>52</v>
          </cell>
          <cell r="S298">
            <v>0</v>
          </cell>
          <cell r="U298">
            <v>4</v>
          </cell>
          <cell r="V298">
            <v>2044</v>
          </cell>
          <cell r="X298">
            <v>22</v>
          </cell>
          <cell r="Y298">
            <v>135</v>
          </cell>
          <cell r="Z298">
            <v>0</v>
          </cell>
        </row>
        <row r="299">
          <cell r="C299">
            <v>1104</v>
          </cell>
          <cell r="E299">
            <v>6</v>
          </cell>
          <cell r="F299">
            <v>2014</v>
          </cell>
          <cell r="G299">
            <v>6414</v>
          </cell>
          <cell r="H299">
            <v>11428</v>
          </cell>
          <cell r="I299">
            <v>823</v>
          </cell>
          <cell r="L299">
            <v>2291</v>
          </cell>
          <cell r="M299">
            <v>76</v>
          </cell>
          <cell r="N299">
            <v>24</v>
          </cell>
          <cell r="Q299">
            <v>636</v>
          </cell>
          <cell r="R299">
            <v>356</v>
          </cell>
          <cell r="S299">
            <v>1</v>
          </cell>
          <cell r="U299">
            <v>60</v>
          </cell>
          <cell r="V299">
            <v>8739</v>
          </cell>
          <cell r="X299">
            <v>80</v>
          </cell>
          <cell r="Y299">
            <v>397</v>
          </cell>
          <cell r="Z299">
            <v>114</v>
          </cell>
        </row>
        <row r="300">
          <cell r="C300">
            <v>1105</v>
          </cell>
          <cell r="E300">
            <v>6</v>
          </cell>
          <cell r="F300">
            <v>2014</v>
          </cell>
          <cell r="G300">
            <v>3021</v>
          </cell>
          <cell r="H300">
            <v>2864</v>
          </cell>
          <cell r="I300">
            <v>244</v>
          </cell>
          <cell r="L300">
            <v>365</v>
          </cell>
          <cell r="M300">
            <v>28</v>
          </cell>
          <cell r="N300">
            <v>1</v>
          </cell>
          <cell r="Q300">
            <v>180</v>
          </cell>
          <cell r="R300">
            <v>88</v>
          </cell>
          <cell r="S300">
            <v>1</v>
          </cell>
          <cell r="U300">
            <v>30</v>
          </cell>
          <cell r="V300">
            <v>1370</v>
          </cell>
          <cell r="X300">
            <v>12</v>
          </cell>
          <cell r="Y300">
            <v>39</v>
          </cell>
          <cell r="Z300">
            <v>26</v>
          </cell>
        </row>
        <row r="301">
          <cell r="C301">
            <v>1106</v>
          </cell>
          <cell r="E301">
            <v>6</v>
          </cell>
          <cell r="F301">
            <v>2014</v>
          </cell>
          <cell r="G301">
            <v>1716</v>
          </cell>
          <cell r="H301">
            <v>864</v>
          </cell>
          <cell r="I301">
            <v>82</v>
          </cell>
          <cell r="L301">
            <v>105</v>
          </cell>
          <cell r="M301">
            <v>0</v>
          </cell>
          <cell r="N301">
            <v>0</v>
          </cell>
          <cell r="Q301">
            <v>454</v>
          </cell>
          <cell r="R301">
            <v>14</v>
          </cell>
          <cell r="S301">
            <v>0</v>
          </cell>
          <cell r="U301">
            <v>7</v>
          </cell>
          <cell r="V301">
            <v>785</v>
          </cell>
          <cell r="X301">
            <v>0</v>
          </cell>
          <cell r="Y301">
            <v>39</v>
          </cell>
          <cell r="Z301">
            <v>20</v>
          </cell>
        </row>
        <row r="302">
          <cell r="C302">
            <v>1107</v>
          </cell>
          <cell r="E302">
            <v>6</v>
          </cell>
          <cell r="F302">
            <v>2014</v>
          </cell>
          <cell r="G302">
            <v>3415</v>
          </cell>
          <cell r="H302">
            <v>554</v>
          </cell>
          <cell r="I302">
            <v>269</v>
          </cell>
          <cell r="L302">
            <v>818</v>
          </cell>
          <cell r="M302">
            <v>34</v>
          </cell>
          <cell r="N302">
            <v>11</v>
          </cell>
          <cell r="Q302">
            <v>188</v>
          </cell>
          <cell r="R302">
            <v>101</v>
          </cell>
          <cell r="S302">
            <v>2</v>
          </cell>
          <cell r="U302">
            <v>29</v>
          </cell>
          <cell r="V302">
            <v>1203</v>
          </cell>
          <cell r="X302">
            <v>20</v>
          </cell>
          <cell r="Y302">
            <v>79</v>
          </cell>
          <cell r="Z302">
            <v>20</v>
          </cell>
        </row>
        <row r="303">
          <cell r="C303">
            <v>1102</v>
          </cell>
          <cell r="E303">
            <v>6</v>
          </cell>
          <cell r="F303">
            <v>2014</v>
          </cell>
          <cell r="G303">
            <v>4391</v>
          </cell>
          <cell r="H303">
            <v>1837</v>
          </cell>
          <cell r="I303">
            <v>311</v>
          </cell>
          <cell r="L303">
            <v>682</v>
          </cell>
          <cell r="M303">
            <v>39</v>
          </cell>
          <cell r="N303">
            <v>5</v>
          </cell>
          <cell r="Q303">
            <v>151</v>
          </cell>
          <cell r="R303">
            <v>92</v>
          </cell>
          <cell r="S303">
            <v>0</v>
          </cell>
          <cell r="U303">
            <v>24</v>
          </cell>
          <cell r="V303">
            <v>1845</v>
          </cell>
          <cell r="X303">
            <v>0</v>
          </cell>
          <cell r="Y303">
            <v>116</v>
          </cell>
          <cell r="Z303">
            <v>14</v>
          </cell>
        </row>
        <row r="304">
          <cell r="C304">
            <v>1103</v>
          </cell>
          <cell r="E304">
            <v>6</v>
          </cell>
          <cell r="F304">
            <v>2014</v>
          </cell>
          <cell r="G304">
            <v>4205</v>
          </cell>
          <cell r="H304">
            <v>793</v>
          </cell>
          <cell r="I304">
            <v>365</v>
          </cell>
          <cell r="L304">
            <v>892</v>
          </cell>
          <cell r="M304">
            <v>10</v>
          </cell>
          <cell r="N304">
            <v>0</v>
          </cell>
          <cell r="Q304">
            <v>357</v>
          </cell>
          <cell r="R304">
            <v>48</v>
          </cell>
          <cell r="S304">
            <v>0</v>
          </cell>
          <cell r="U304">
            <v>2</v>
          </cell>
          <cell r="V304">
            <v>3866</v>
          </cell>
          <cell r="X304">
            <v>22</v>
          </cell>
          <cell r="Y304">
            <v>193</v>
          </cell>
          <cell r="Z304">
            <v>0</v>
          </cell>
        </row>
        <row r="305">
          <cell r="C305">
            <v>1104</v>
          </cell>
          <cell r="E305">
            <v>6</v>
          </cell>
          <cell r="F305">
            <v>2014</v>
          </cell>
          <cell r="G305">
            <v>5824</v>
          </cell>
          <cell r="H305">
            <v>10462</v>
          </cell>
          <cell r="I305">
            <v>724</v>
          </cell>
          <cell r="L305">
            <v>2208</v>
          </cell>
          <cell r="M305">
            <v>68</v>
          </cell>
          <cell r="N305">
            <v>27</v>
          </cell>
          <cell r="Q305">
            <v>600</v>
          </cell>
          <cell r="R305">
            <v>320</v>
          </cell>
          <cell r="S305">
            <v>1</v>
          </cell>
          <cell r="U305">
            <v>59</v>
          </cell>
          <cell r="V305">
            <v>9366</v>
          </cell>
          <cell r="X305">
            <v>94</v>
          </cell>
          <cell r="Y305">
            <v>455</v>
          </cell>
          <cell r="Z305">
            <v>196</v>
          </cell>
        </row>
        <row r="306">
          <cell r="C306">
            <v>1105</v>
          </cell>
          <cell r="E306">
            <v>6</v>
          </cell>
          <cell r="F306">
            <v>2014</v>
          </cell>
          <cell r="G306">
            <v>2989</v>
          </cell>
          <cell r="H306">
            <v>2731</v>
          </cell>
          <cell r="I306">
            <v>241</v>
          </cell>
          <cell r="L306">
            <v>419</v>
          </cell>
          <cell r="M306">
            <v>26</v>
          </cell>
          <cell r="N306">
            <v>0</v>
          </cell>
          <cell r="Q306">
            <v>199</v>
          </cell>
          <cell r="R306">
            <v>72</v>
          </cell>
          <cell r="S306">
            <v>6</v>
          </cell>
          <cell r="U306">
            <v>36</v>
          </cell>
          <cell r="V306">
            <v>1185</v>
          </cell>
          <cell r="X306">
            <v>11</v>
          </cell>
          <cell r="Y306">
            <v>39</v>
          </cell>
          <cell r="Z306">
            <v>24</v>
          </cell>
        </row>
        <row r="307">
          <cell r="C307">
            <v>1106</v>
          </cell>
          <cell r="E307">
            <v>6</v>
          </cell>
          <cell r="F307">
            <v>2014</v>
          </cell>
          <cell r="G307">
            <v>2037</v>
          </cell>
          <cell r="H307">
            <v>1020</v>
          </cell>
          <cell r="I307">
            <v>144</v>
          </cell>
          <cell r="L307">
            <v>158</v>
          </cell>
          <cell r="M307">
            <v>0</v>
          </cell>
          <cell r="N307">
            <v>0</v>
          </cell>
          <cell r="Q307">
            <v>441</v>
          </cell>
          <cell r="R307">
            <v>8</v>
          </cell>
          <cell r="S307">
            <v>0</v>
          </cell>
          <cell r="U307">
            <v>10</v>
          </cell>
          <cell r="V307">
            <v>850</v>
          </cell>
          <cell r="X307">
            <v>0</v>
          </cell>
          <cell r="Y307">
            <v>54</v>
          </cell>
          <cell r="Z307">
            <v>15</v>
          </cell>
        </row>
        <row r="308">
          <cell r="C308">
            <v>1107</v>
          </cell>
          <cell r="E308">
            <v>6</v>
          </cell>
          <cell r="F308">
            <v>2014</v>
          </cell>
          <cell r="G308">
            <v>4212</v>
          </cell>
          <cell r="H308">
            <v>792</v>
          </cell>
          <cell r="I308">
            <v>223</v>
          </cell>
          <cell r="L308">
            <v>650</v>
          </cell>
          <cell r="M308">
            <v>25</v>
          </cell>
          <cell r="N308">
            <v>7</v>
          </cell>
          <cell r="Q308">
            <v>123</v>
          </cell>
          <cell r="R308">
            <v>96</v>
          </cell>
          <cell r="S308">
            <v>2</v>
          </cell>
          <cell r="U308">
            <v>26</v>
          </cell>
          <cell r="V308">
            <v>1447</v>
          </cell>
          <cell r="X308">
            <v>18</v>
          </cell>
          <cell r="Y308">
            <v>45</v>
          </cell>
          <cell r="Z308">
            <v>18</v>
          </cell>
        </row>
        <row r="309">
          <cell r="C309">
            <v>1301</v>
          </cell>
          <cell r="E309">
            <v>6</v>
          </cell>
          <cell r="F309">
            <v>2014</v>
          </cell>
          <cell r="G309">
            <v>6427</v>
          </cell>
          <cell r="H309">
            <v>2023</v>
          </cell>
          <cell r="I309">
            <v>847</v>
          </cell>
          <cell r="L309">
            <v>4691</v>
          </cell>
          <cell r="M309">
            <v>18</v>
          </cell>
          <cell r="N309">
            <v>44</v>
          </cell>
          <cell r="Q309">
            <v>958</v>
          </cell>
          <cell r="R309">
            <v>597</v>
          </cell>
          <cell r="S309">
            <v>21</v>
          </cell>
          <cell r="U309">
            <v>159</v>
          </cell>
          <cell r="V309">
            <v>7615</v>
          </cell>
          <cell r="X309">
            <v>524</v>
          </cell>
          <cell r="Y309">
            <v>426</v>
          </cell>
          <cell r="Z309">
            <v>200</v>
          </cell>
        </row>
        <row r="310">
          <cell r="C310">
            <v>1302</v>
          </cell>
          <cell r="E310">
            <v>6</v>
          </cell>
          <cell r="F310">
            <v>2014</v>
          </cell>
          <cell r="G310">
            <v>2573</v>
          </cell>
          <cell r="H310">
            <v>2047</v>
          </cell>
          <cell r="I310">
            <v>382</v>
          </cell>
          <cell r="L310">
            <v>1000</v>
          </cell>
          <cell r="M310">
            <v>25</v>
          </cell>
          <cell r="N310">
            <v>0</v>
          </cell>
          <cell r="Q310">
            <v>477</v>
          </cell>
          <cell r="R310">
            <v>336</v>
          </cell>
          <cell r="S310">
            <v>0</v>
          </cell>
          <cell r="U310">
            <v>27</v>
          </cell>
          <cell r="V310">
            <v>1559</v>
          </cell>
          <cell r="X310">
            <v>54</v>
          </cell>
          <cell r="Y310">
            <v>62</v>
          </cell>
          <cell r="Z310">
            <v>0</v>
          </cell>
        </row>
        <row r="311">
          <cell r="C311">
            <v>1303</v>
          </cell>
          <cell r="E311">
            <v>6</v>
          </cell>
          <cell r="F311">
            <v>2014</v>
          </cell>
          <cell r="G311">
            <v>6221</v>
          </cell>
          <cell r="H311">
            <v>4566</v>
          </cell>
          <cell r="I311">
            <v>608</v>
          </cell>
          <cell r="L311">
            <v>1202</v>
          </cell>
          <cell r="M311">
            <v>0</v>
          </cell>
          <cell r="N311">
            <v>10</v>
          </cell>
          <cell r="Q311">
            <v>1800</v>
          </cell>
          <cell r="R311">
            <v>396</v>
          </cell>
          <cell r="S311">
            <v>1</v>
          </cell>
          <cell r="U311">
            <v>0</v>
          </cell>
          <cell r="V311">
            <v>3151</v>
          </cell>
          <cell r="X311">
            <v>0</v>
          </cell>
          <cell r="Y311">
            <v>139</v>
          </cell>
          <cell r="Z311">
            <v>40</v>
          </cell>
        </row>
        <row r="312">
          <cell r="C312">
            <v>1304</v>
          </cell>
          <cell r="E312">
            <v>6</v>
          </cell>
          <cell r="F312">
            <v>2014</v>
          </cell>
          <cell r="G312">
            <v>1673</v>
          </cell>
          <cell r="H312">
            <v>1712</v>
          </cell>
          <cell r="I312">
            <v>490</v>
          </cell>
          <cell r="L312">
            <v>1599</v>
          </cell>
          <cell r="M312">
            <v>11</v>
          </cell>
          <cell r="N312">
            <v>62</v>
          </cell>
          <cell r="Q312">
            <v>127</v>
          </cell>
          <cell r="R312">
            <v>107</v>
          </cell>
          <cell r="S312">
            <v>15</v>
          </cell>
          <cell r="U312">
            <v>205</v>
          </cell>
          <cell r="V312">
            <v>1268</v>
          </cell>
          <cell r="X312">
            <v>19</v>
          </cell>
          <cell r="Y312">
            <v>0</v>
          </cell>
          <cell r="Z312">
            <v>0</v>
          </cell>
        </row>
        <row r="313">
          <cell r="C313">
            <v>1305</v>
          </cell>
          <cell r="E313">
            <v>6</v>
          </cell>
          <cell r="F313">
            <v>2014</v>
          </cell>
          <cell r="G313">
            <v>1986</v>
          </cell>
          <cell r="H313">
            <v>478</v>
          </cell>
          <cell r="I313">
            <v>0</v>
          </cell>
          <cell r="L313">
            <v>0</v>
          </cell>
          <cell r="M313">
            <v>0</v>
          </cell>
          <cell r="N313">
            <v>0</v>
          </cell>
          <cell r="Q313">
            <v>0</v>
          </cell>
          <cell r="R313">
            <v>0</v>
          </cell>
          <cell r="S313">
            <v>0</v>
          </cell>
          <cell r="U313">
            <v>0</v>
          </cell>
          <cell r="V313">
            <v>288</v>
          </cell>
          <cell r="X313">
            <v>0</v>
          </cell>
          <cell r="Y313">
            <v>0</v>
          </cell>
          <cell r="Z313">
            <v>0</v>
          </cell>
        </row>
        <row r="314">
          <cell r="C314">
            <v>1306</v>
          </cell>
          <cell r="E314">
            <v>6</v>
          </cell>
          <cell r="F314">
            <v>2014</v>
          </cell>
          <cell r="G314">
            <v>2084</v>
          </cell>
          <cell r="H314">
            <v>4162</v>
          </cell>
          <cell r="I314">
            <v>292</v>
          </cell>
          <cell r="L314">
            <v>459</v>
          </cell>
          <cell r="M314">
            <v>10</v>
          </cell>
          <cell r="N314">
            <v>0</v>
          </cell>
          <cell r="Q314">
            <v>260</v>
          </cell>
          <cell r="R314">
            <v>172</v>
          </cell>
          <cell r="S314">
            <v>0</v>
          </cell>
          <cell r="U314">
            <v>24</v>
          </cell>
          <cell r="V314">
            <v>1320</v>
          </cell>
          <cell r="X314">
            <v>30</v>
          </cell>
          <cell r="Y314">
            <v>45</v>
          </cell>
          <cell r="Z314">
            <v>0</v>
          </cell>
        </row>
        <row r="315">
          <cell r="C315">
            <v>1301</v>
          </cell>
          <cell r="E315">
            <v>6</v>
          </cell>
          <cell r="F315">
            <v>2014</v>
          </cell>
          <cell r="G315">
            <v>7339</v>
          </cell>
          <cell r="H315">
            <v>2901</v>
          </cell>
          <cell r="I315">
            <v>941</v>
          </cell>
          <cell r="L315">
            <v>5064</v>
          </cell>
          <cell r="M315">
            <v>44</v>
          </cell>
          <cell r="N315">
            <v>61</v>
          </cell>
          <cell r="Q315">
            <v>1850</v>
          </cell>
          <cell r="R315">
            <v>1147</v>
          </cell>
          <cell r="S315">
            <v>30</v>
          </cell>
          <cell r="U315">
            <v>188</v>
          </cell>
          <cell r="V315">
            <v>15883</v>
          </cell>
          <cell r="X315">
            <v>573</v>
          </cell>
          <cell r="Y315">
            <v>497</v>
          </cell>
          <cell r="Z315">
            <v>155</v>
          </cell>
        </row>
        <row r="316">
          <cell r="C316">
            <v>1302</v>
          </cell>
          <cell r="E316">
            <v>6</v>
          </cell>
          <cell r="F316">
            <v>2014</v>
          </cell>
          <cell r="G316">
            <v>3074</v>
          </cell>
          <cell r="H316">
            <v>2686</v>
          </cell>
          <cell r="I316">
            <v>419</v>
          </cell>
          <cell r="L316">
            <v>967</v>
          </cell>
          <cell r="M316">
            <v>31</v>
          </cell>
          <cell r="N316">
            <v>0</v>
          </cell>
          <cell r="Q316">
            <v>485</v>
          </cell>
          <cell r="R316">
            <v>411</v>
          </cell>
          <cell r="S316">
            <v>0</v>
          </cell>
          <cell r="U316">
            <v>19</v>
          </cell>
          <cell r="V316">
            <v>1684</v>
          </cell>
          <cell r="X316">
            <v>48</v>
          </cell>
          <cell r="Y316">
            <v>36</v>
          </cell>
          <cell r="Z316">
            <v>0</v>
          </cell>
        </row>
        <row r="317">
          <cell r="C317">
            <v>1303</v>
          </cell>
          <cell r="E317">
            <v>6</v>
          </cell>
          <cell r="F317">
            <v>2014</v>
          </cell>
          <cell r="G317">
            <v>6763</v>
          </cell>
          <cell r="H317">
            <v>5157</v>
          </cell>
          <cell r="I317">
            <v>562</v>
          </cell>
          <cell r="L317">
            <v>1167</v>
          </cell>
          <cell r="M317">
            <v>0</v>
          </cell>
          <cell r="N317">
            <v>58</v>
          </cell>
          <cell r="Q317">
            <v>1749</v>
          </cell>
          <cell r="R317">
            <v>345</v>
          </cell>
          <cell r="S317">
            <v>0</v>
          </cell>
          <cell r="U317">
            <v>0</v>
          </cell>
          <cell r="V317">
            <v>3738</v>
          </cell>
          <cell r="X317">
            <v>0</v>
          </cell>
          <cell r="Y317">
            <v>175</v>
          </cell>
          <cell r="Z317">
            <v>40</v>
          </cell>
        </row>
        <row r="318">
          <cell r="C318">
            <v>1304</v>
          </cell>
          <cell r="E318">
            <v>6</v>
          </cell>
          <cell r="F318">
            <v>2014</v>
          </cell>
          <cell r="G318">
            <v>1980</v>
          </cell>
          <cell r="H318">
            <v>2302</v>
          </cell>
          <cell r="I318">
            <v>494</v>
          </cell>
          <cell r="L318">
            <v>1228</v>
          </cell>
          <cell r="M318">
            <v>14</v>
          </cell>
          <cell r="N318">
            <v>59</v>
          </cell>
          <cell r="Q318">
            <v>106</v>
          </cell>
          <cell r="R318">
            <v>92</v>
          </cell>
          <cell r="S318">
            <v>9</v>
          </cell>
          <cell r="U318">
            <v>218</v>
          </cell>
          <cell r="V318">
            <v>3807</v>
          </cell>
          <cell r="X318">
            <v>12</v>
          </cell>
          <cell r="Y318">
            <v>7</v>
          </cell>
          <cell r="Z318">
            <v>0</v>
          </cell>
        </row>
        <row r="319">
          <cell r="C319">
            <v>1305</v>
          </cell>
          <cell r="E319">
            <v>6</v>
          </cell>
          <cell r="F319">
            <v>2014</v>
          </cell>
          <cell r="G319">
            <v>2513</v>
          </cell>
          <cell r="H319">
            <v>634</v>
          </cell>
          <cell r="I319">
            <v>0</v>
          </cell>
          <cell r="L319">
            <v>0</v>
          </cell>
          <cell r="M319">
            <v>0</v>
          </cell>
          <cell r="N319">
            <v>0</v>
          </cell>
          <cell r="Q319">
            <v>0</v>
          </cell>
          <cell r="R319">
            <v>0</v>
          </cell>
          <cell r="S319">
            <v>0</v>
          </cell>
          <cell r="U319">
            <v>0</v>
          </cell>
          <cell r="V319">
            <v>258</v>
          </cell>
          <cell r="X319">
            <v>0</v>
          </cell>
          <cell r="Y319">
            <v>0</v>
          </cell>
          <cell r="Z319">
            <v>0</v>
          </cell>
        </row>
        <row r="320">
          <cell r="C320">
            <v>1306</v>
          </cell>
          <cell r="E320">
            <v>6</v>
          </cell>
          <cell r="F320">
            <v>2014</v>
          </cell>
          <cell r="G320">
            <v>2267</v>
          </cell>
          <cell r="H320">
            <v>4521</v>
          </cell>
          <cell r="I320">
            <v>225</v>
          </cell>
          <cell r="L320">
            <v>313</v>
          </cell>
          <cell r="M320">
            <v>0</v>
          </cell>
          <cell r="N320">
            <v>0</v>
          </cell>
          <cell r="Q320">
            <v>172</v>
          </cell>
          <cell r="R320">
            <v>123</v>
          </cell>
          <cell r="S320">
            <v>0</v>
          </cell>
          <cell r="U320">
            <v>23</v>
          </cell>
          <cell r="V320">
            <v>1360</v>
          </cell>
          <cell r="X320">
            <v>30</v>
          </cell>
          <cell r="Y320">
            <v>55</v>
          </cell>
          <cell r="Z320">
            <v>0</v>
          </cell>
        </row>
        <row r="321">
          <cell r="C321">
            <v>1202</v>
          </cell>
          <cell r="E321">
            <v>6</v>
          </cell>
          <cell r="F321">
            <v>2014</v>
          </cell>
          <cell r="G321">
            <v>0</v>
          </cell>
          <cell r="H321">
            <v>0</v>
          </cell>
          <cell r="I321">
            <v>0</v>
          </cell>
          <cell r="L321">
            <v>0</v>
          </cell>
          <cell r="M321">
            <v>0</v>
          </cell>
          <cell r="N321">
            <v>0</v>
          </cell>
          <cell r="Q321">
            <v>0</v>
          </cell>
          <cell r="R321">
            <v>0</v>
          </cell>
          <cell r="S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C322">
            <v>1203</v>
          </cell>
          <cell r="E322">
            <v>6</v>
          </cell>
          <cell r="F322">
            <v>2014</v>
          </cell>
          <cell r="G322">
            <v>9375</v>
          </cell>
          <cell r="H322">
            <v>3250</v>
          </cell>
          <cell r="I322">
            <v>703</v>
          </cell>
          <cell r="L322">
            <v>1589</v>
          </cell>
          <cell r="M322">
            <v>136</v>
          </cell>
          <cell r="N322">
            <v>0</v>
          </cell>
          <cell r="Q322">
            <v>323</v>
          </cell>
          <cell r="R322">
            <v>177</v>
          </cell>
          <cell r="S322">
            <v>0</v>
          </cell>
          <cell r="U322">
            <v>23</v>
          </cell>
          <cell r="V322">
            <v>754</v>
          </cell>
          <cell r="X322">
            <v>0</v>
          </cell>
          <cell r="Y322">
            <v>147</v>
          </cell>
          <cell r="Z322">
            <v>0</v>
          </cell>
        </row>
        <row r="323">
          <cell r="C323">
            <v>1204</v>
          </cell>
          <cell r="E323">
            <v>6</v>
          </cell>
          <cell r="F323">
            <v>2014</v>
          </cell>
          <cell r="G323">
            <v>6722</v>
          </cell>
          <cell r="H323">
            <v>6575</v>
          </cell>
          <cell r="I323">
            <v>780</v>
          </cell>
          <cell r="L323">
            <v>1140</v>
          </cell>
          <cell r="M323">
            <v>81</v>
          </cell>
          <cell r="N323">
            <v>0</v>
          </cell>
          <cell r="Q323">
            <v>927</v>
          </cell>
          <cell r="R323">
            <v>172</v>
          </cell>
          <cell r="S323">
            <v>0</v>
          </cell>
          <cell r="U323">
            <v>42</v>
          </cell>
          <cell r="V323">
            <v>2252</v>
          </cell>
          <cell r="X323">
            <v>0</v>
          </cell>
          <cell r="Y323">
            <v>156</v>
          </cell>
          <cell r="Z323">
            <v>41</v>
          </cell>
        </row>
        <row r="324">
          <cell r="C324">
            <v>1205</v>
          </cell>
          <cell r="E324">
            <v>6</v>
          </cell>
          <cell r="F324">
            <v>2014</v>
          </cell>
          <cell r="G324">
            <v>6951</v>
          </cell>
          <cell r="H324">
            <v>6161</v>
          </cell>
          <cell r="I324">
            <v>1303</v>
          </cell>
          <cell r="L324">
            <v>2015</v>
          </cell>
          <cell r="M324">
            <v>91</v>
          </cell>
          <cell r="N324">
            <v>15</v>
          </cell>
          <cell r="Q324">
            <v>1128</v>
          </cell>
          <cell r="R324">
            <v>762</v>
          </cell>
          <cell r="S324">
            <v>8</v>
          </cell>
          <cell r="U324">
            <v>138</v>
          </cell>
          <cell r="V324">
            <v>2564</v>
          </cell>
          <cell r="X324">
            <v>0</v>
          </cell>
          <cell r="Y324">
            <v>264</v>
          </cell>
          <cell r="Z324">
            <v>46</v>
          </cell>
        </row>
        <row r="325">
          <cell r="C325">
            <v>1206</v>
          </cell>
          <cell r="E325">
            <v>6</v>
          </cell>
          <cell r="F325">
            <v>2014</v>
          </cell>
          <cell r="G325">
            <v>4291</v>
          </cell>
          <cell r="H325">
            <v>5005</v>
          </cell>
          <cell r="I325">
            <v>237</v>
          </cell>
          <cell r="L325">
            <v>790</v>
          </cell>
          <cell r="M325">
            <v>92</v>
          </cell>
          <cell r="N325">
            <v>39</v>
          </cell>
          <cell r="Q325">
            <v>805</v>
          </cell>
          <cell r="R325">
            <v>66</v>
          </cell>
          <cell r="S325">
            <v>0</v>
          </cell>
          <cell r="U325">
            <v>75</v>
          </cell>
          <cell r="V325">
            <v>3798</v>
          </cell>
          <cell r="X325">
            <v>0</v>
          </cell>
          <cell r="Y325">
            <v>95</v>
          </cell>
          <cell r="Z325">
            <v>0</v>
          </cell>
        </row>
        <row r="326">
          <cell r="C326">
            <v>1207</v>
          </cell>
          <cell r="E326">
            <v>6</v>
          </cell>
          <cell r="F326">
            <v>2014</v>
          </cell>
          <cell r="G326">
            <v>14848</v>
          </cell>
          <cell r="H326">
            <v>5730</v>
          </cell>
          <cell r="I326">
            <v>2052</v>
          </cell>
          <cell r="L326">
            <v>2941</v>
          </cell>
          <cell r="M326">
            <v>153</v>
          </cell>
          <cell r="N326">
            <v>20</v>
          </cell>
          <cell r="Q326">
            <v>2516</v>
          </cell>
          <cell r="R326">
            <v>568</v>
          </cell>
          <cell r="S326">
            <v>21</v>
          </cell>
          <cell r="U326">
            <v>194</v>
          </cell>
          <cell r="V326">
            <v>3984</v>
          </cell>
          <cell r="X326">
            <v>0</v>
          </cell>
          <cell r="Y326">
            <v>655</v>
          </cell>
          <cell r="Z326">
            <v>106</v>
          </cell>
        </row>
        <row r="327">
          <cell r="C327">
            <v>1208</v>
          </cell>
          <cell r="E327">
            <v>6</v>
          </cell>
          <cell r="F327">
            <v>2014</v>
          </cell>
          <cell r="G327">
            <v>10177</v>
          </cell>
          <cell r="H327">
            <v>5826</v>
          </cell>
          <cell r="I327">
            <v>927</v>
          </cell>
          <cell r="L327">
            <v>1761</v>
          </cell>
          <cell r="M327">
            <v>95</v>
          </cell>
          <cell r="N327">
            <v>0</v>
          </cell>
          <cell r="Q327">
            <v>1419</v>
          </cell>
          <cell r="R327">
            <v>272</v>
          </cell>
          <cell r="S327">
            <v>0</v>
          </cell>
          <cell r="U327">
            <v>55</v>
          </cell>
          <cell r="V327">
            <v>3726</v>
          </cell>
          <cell r="X327">
            <v>56</v>
          </cell>
          <cell r="Y327">
            <v>124</v>
          </cell>
          <cell r="Z327">
            <v>36</v>
          </cell>
        </row>
        <row r="328">
          <cell r="C328">
            <v>1209</v>
          </cell>
          <cell r="E328">
            <v>6</v>
          </cell>
          <cell r="F328">
            <v>2014</v>
          </cell>
          <cell r="G328">
            <v>6907</v>
          </cell>
          <cell r="H328">
            <v>5868</v>
          </cell>
          <cell r="I328">
            <v>685</v>
          </cell>
          <cell r="L328">
            <v>967</v>
          </cell>
          <cell r="M328">
            <v>11</v>
          </cell>
          <cell r="N328">
            <v>0</v>
          </cell>
          <cell r="Q328">
            <v>315</v>
          </cell>
          <cell r="R328">
            <v>38</v>
          </cell>
          <cell r="S328">
            <v>1</v>
          </cell>
          <cell r="U328">
            <v>16</v>
          </cell>
          <cell r="V328">
            <v>2583</v>
          </cell>
          <cell r="X328">
            <v>0</v>
          </cell>
          <cell r="Y328">
            <v>252</v>
          </cell>
          <cell r="Z328">
            <v>37</v>
          </cell>
        </row>
        <row r="329">
          <cell r="C329">
            <v>1210</v>
          </cell>
          <cell r="E329">
            <v>6</v>
          </cell>
          <cell r="F329">
            <v>2014</v>
          </cell>
          <cell r="G329">
            <v>8998</v>
          </cell>
          <cell r="H329">
            <v>8838</v>
          </cell>
          <cell r="I329">
            <v>810</v>
          </cell>
          <cell r="L329">
            <v>2182</v>
          </cell>
          <cell r="M329">
            <v>83</v>
          </cell>
          <cell r="N329">
            <v>11</v>
          </cell>
          <cell r="Q329">
            <v>840</v>
          </cell>
          <cell r="R329">
            <v>214</v>
          </cell>
          <cell r="S329">
            <v>13</v>
          </cell>
          <cell r="U329">
            <v>75</v>
          </cell>
          <cell r="V329">
            <v>6265</v>
          </cell>
          <cell r="X329">
            <v>200</v>
          </cell>
          <cell r="Y329">
            <v>225</v>
          </cell>
          <cell r="Z329">
            <v>60</v>
          </cell>
        </row>
        <row r="330">
          <cell r="C330">
            <v>1211</v>
          </cell>
          <cell r="E330">
            <v>6</v>
          </cell>
          <cell r="F330">
            <v>2014</v>
          </cell>
          <cell r="G330">
            <v>7127</v>
          </cell>
          <cell r="H330">
            <v>6655</v>
          </cell>
          <cell r="I330">
            <v>322</v>
          </cell>
          <cell r="L330">
            <v>611</v>
          </cell>
          <cell r="M330">
            <v>63</v>
          </cell>
          <cell r="N330">
            <v>0</v>
          </cell>
          <cell r="Q330">
            <v>460</v>
          </cell>
          <cell r="R330">
            <v>151</v>
          </cell>
          <cell r="S330">
            <v>0</v>
          </cell>
          <cell r="U330">
            <v>24</v>
          </cell>
          <cell r="V330">
            <v>1061</v>
          </cell>
          <cell r="X330">
            <v>0</v>
          </cell>
          <cell r="Y330">
            <v>0</v>
          </cell>
          <cell r="Z330">
            <v>0</v>
          </cell>
        </row>
        <row r="331">
          <cell r="C331">
            <v>1212</v>
          </cell>
          <cell r="E331">
            <v>6</v>
          </cell>
          <cell r="F331">
            <v>2014</v>
          </cell>
          <cell r="G331">
            <v>6726</v>
          </cell>
          <cell r="H331">
            <v>5925</v>
          </cell>
          <cell r="I331">
            <v>409</v>
          </cell>
          <cell r="L331">
            <v>802</v>
          </cell>
          <cell r="M331">
            <v>48</v>
          </cell>
          <cell r="N331">
            <v>0</v>
          </cell>
          <cell r="Q331">
            <v>765</v>
          </cell>
          <cell r="R331">
            <v>141</v>
          </cell>
          <cell r="S331">
            <v>0</v>
          </cell>
          <cell r="U331">
            <v>65</v>
          </cell>
          <cell r="V331">
            <v>1721</v>
          </cell>
          <cell r="X331">
            <v>42</v>
          </cell>
          <cell r="Y331">
            <v>160</v>
          </cell>
          <cell r="Z331">
            <v>0</v>
          </cell>
        </row>
        <row r="332">
          <cell r="C332">
            <v>1213</v>
          </cell>
          <cell r="E332">
            <v>6</v>
          </cell>
          <cell r="F332">
            <v>2014</v>
          </cell>
          <cell r="G332">
            <v>4997</v>
          </cell>
          <cell r="H332">
            <v>2042</v>
          </cell>
          <cell r="I332">
            <v>209</v>
          </cell>
          <cell r="L332">
            <v>309</v>
          </cell>
          <cell r="M332">
            <v>0</v>
          </cell>
          <cell r="N332">
            <v>0</v>
          </cell>
          <cell r="Q332">
            <v>139</v>
          </cell>
          <cell r="R332">
            <v>15</v>
          </cell>
          <cell r="S332">
            <v>0</v>
          </cell>
          <cell r="U332">
            <v>1</v>
          </cell>
          <cell r="V332">
            <v>1124</v>
          </cell>
          <cell r="X332">
            <v>0</v>
          </cell>
          <cell r="Y332">
            <v>36</v>
          </cell>
          <cell r="Z332">
            <v>0</v>
          </cell>
        </row>
        <row r="333">
          <cell r="C333">
            <v>1214</v>
          </cell>
          <cell r="E333">
            <v>6</v>
          </cell>
          <cell r="F333">
            <v>2014</v>
          </cell>
          <cell r="G333">
            <v>6457</v>
          </cell>
          <cell r="H333">
            <v>3637</v>
          </cell>
          <cell r="I333">
            <v>277</v>
          </cell>
          <cell r="L333">
            <v>0</v>
          </cell>
          <cell r="M333">
            <v>42</v>
          </cell>
          <cell r="N333">
            <v>0</v>
          </cell>
          <cell r="Q333">
            <v>0</v>
          </cell>
          <cell r="R333">
            <v>0</v>
          </cell>
          <cell r="S333">
            <v>0</v>
          </cell>
          <cell r="U333">
            <v>22</v>
          </cell>
          <cell r="V333">
            <v>1856</v>
          </cell>
          <cell r="X333">
            <v>0</v>
          </cell>
          <cell r="Y333">
            <v>78</v>
          </cell>
          <cell r="Z333">
            <v>29</v>
          </cell>
        </row>
        <row r="334">
          <cell r="C334">
            <v>1215</v>
          </cell>
          <cell r="E334">
            <v>6</v>
          </cell>
          <cell r="F334">
            <v>2014</v>
          </cell>
          <cell r="G334">
            <v>5522</v>
          </cell>
          <cell r="H334">
            <v>1591</v>
          </cell>
          <cell r="I334">
            <v>249</v>
          </cell>
          <cell r="L334">
            <v>0</v>
          </cell>
          <cell r="M334">
            <v>0</v>
          </cell>
          <cell r="N334">
            <v>0</v>
          </cell>
          <cell r="Q334">
            <v>200</v>
          </cell>
          <cell r="R334">
            <v>27</v>
          </cell>
          <cell r="S334">
            <v>0</v>
          </cell>
          <cell r="U334">
            <v>11</v>
          </cell>
          <cell r="V334">
            <v>856</v>
          </cell>
          <cell r="X334">
            <v>0</v>
          </cell>
          <cell r="Y334">
            <v>71</v>
          </cell>
          <cell r="Z334">
            <v>0</v>
          </cell>
        </row>
        <row r="335">
          <cell r="C335">
            <v>1001</v>
          </cell>
          <cell r="E335">
            <v>6</v>
          </cell>
          <cell r="F335">
            <v>2014</v>
          </cell>
          <cell r="G335">
            <v>20323</v>
          </cell>
          <cell r="H335">
            <v>6351</v>
          </cell>
          <cell r="I335">
            <v>3960</v>
          </cell>
          <cell r="L335">
            <v>8063</v>
          </cell>
          <cell r="M335">
            <v>124</v>
          </cell>
          <cell r="N335">
            <v>104</v>
          </cell>
          <cell r="Q335">
            <v>4775</v>
          </cell>
          <cell r="R335">
            <v>2627</v>
          </cell>
          <cell r="S335">
            <v>46</v>
          </cell>
          <cell r="U335">
            <v>277</v>
          </cell>
          <cell r="V335">
            <v>16447</v>
          </cell>
          <cell r="X335">
            <v>392</v>
          </cell>
          <cell r="Y335">
            <v>1076</v>
          </cell>
          <cell r="Z335">
            <v>294</v>
          </cell>
        </row>
        <row r="336">
          <cell r="C336">
            <v>1002</v>
          </cell>
          <cell r="E336">
            <v>6</v>
          </cell>
          <cell r="F336">
            <v>2014</v>
          </cell>
          <cell r="G336">
            <v>8598</v>
          </cell>
          <cell r="H336">
            <v>863</v>
          </cell>
          <cell r="I336">
            <v>1591</v>
          </cell>
          <cell r="L336">
            <v>3664</v>
          </cell>
          <cell r="M336">
            <v>98</v>
          </cell>
          <cell r="N336">
            <v>23</v>
          </cell>
          <cell r="Q336">
            <v>1775</v>
          </cell>
          <cell r="R336">
            <v>860</v>
          </cell>
          <cell r="S336">
            <v>21</v>
          </cell>
          <cell r="U336">
            <v>198</v>
          </cell>
          <cell r="V336">
            <v>6821</v>
          </cell>
          <cell r="X336">
            <v>0</v>
          </cell>
          <cell r="Y336">
            <v>240</v>
          </cell>
          <cell r="Z336">
            <v>44</v>
          </cell>
        </row>
        <row r="337">
          <cell r="C337">
            <v>1003</v>
          </cell>
          <cell r="E337">
            <v>6</v>
          </cell>
          <cell r="F337">
            <v>2014</v>
          </cell>
          <cell r="G337">
            <v>4734</v>
          </cell>
          <cell r="H337">
            <v>5306</v>
          </cell>
          <cell r="I337">
            <v>890</v>
          </cell>
          <cell r="L337">
            <v>1743</v>
          </cell>
          <cell r="M337">
            <v>40</v>
          </cell>
          <cell r="N337">
            <v>35</v>
          </cell>
          <cell r="Q337">
            <v>865</v>
          </cell>
          <cell r="R337">
            <v>437</v>
          </cell>
          <cell r="S337">
            <v>9</v>
          </cell>
          <cell r="U337">
            <v>84</v>
          </cell>
          <cell r="V337">
            <v>3185</v>
          </cell>
          <cell r="X337">
            <v>0</v>
          </cell>
          <cell r="Y337">
            <v>96</v>
          </cell>
          <cell r="Z337">
            <v>0</v>
          </cell>
        </row>
        <row r="338">
          <cell r="C338">
            <v>1004</v>
          </cell>
          <cell r="E338">
            <v>6</v>
          </cell>
          <cell r="F338">
            <v>2014</v>
          </cell>
          <cell r="G338">
            <v>10315</v>
          </cell>
          <cell r="H338">
            <v>9788</v>
          </cell>
          <cell r="I338">
            <v>1163</v>
          </cell>
          <cell r="L338">
            <v>3502</v>
          </cell>
          <cell r="M338">
            <v>105</v>
          </cell>
          <cell r="N338">
            <v>76</v>
          </cell>
          <cell r="Q338">
            <v>1908</v>
          </cell>
          <cell r="R338">
            <v>732</v>
          </cell>
          <cell r="S338">
            <v>27</v>
          </cell>
          <cell r="U338">
            <v>222</v>
          </cell>
          <cell r="V338">
            <v>6821</v>
          </cell>
          <cell r="X338">
            <v>0</v>
          </cell>
          <cell r="Y338">
            <v>482</v>
          </cell>
          <cell r="Z338">
            <v>119</v>
          </cell>
        </row>
        <row r="339">
          <cell r="C339">
            <v>1005</v>
          </cell>
          <cell r="E339">
            <v>6</v>
          </cell>
          <cell r="F339">
            <v>2014</v>
          </cell>
          <cell r="G339">
            <v>8605</v>
          </cell>
          <cell r="H339">
            <v>3332</v>
          </cell>
          <cell r="I339">
            <v>3152</v>
          </cell>
          <cell r="L339">
            <v>5081</v>
          </cell>
          <cell r="M339">
            <v>130</v>
          </cell>
          <cell r="N339">
            <v>18</v>
          </cell>
          <cell r="Q339">
            <v>702</v>
          </cell>
          <cell r="R339">
            <v>348</v>
          </cell>
          <cell r="S339">
            <v>0</v>
          </cell>
          <cell r="U339">
            <v>83</v>
          </cell>
          <cell r="V339">
            <v>9949</v>
          </cell>
          <cell r="X339">
            <v>24</v>
          </cell>
          <cell r="Y339">
            <v>345</v>
          </cell>
          <cell r="Z339">
            <v>114</v>
          </cell>
        </row>
        <row r="340">
          <cell r="C340">
            <v>1006</v>
          </cell>
          <cell r="E340">
            <v>6</v>
          </cell>
          <cell r="F340">
            <v>2014</v>
          </cell>
          <cell r="G340">
            <v>6068</v>
          </cell>
          <cell r="H340">
            <v>1369</v>
          </cell>
          <cell r="I340">
            <v>339</v>
          </cell>
          <cell r="L340">
            <v>972</v>
          </cell>
          <cell r="M340">
            <v>20</v>
          </cell>
          <cell r="N340">
            <v>1</v>
          </cell>
          <cell r="Q340">
            <v>962</v>
          </cell>
          <cell r="R340">
            <v>144</v>
          </cell>
          <cell r="S340">
            <v>0</v>
          </cell>
          <cell r="U340">
            <v>25</v>
          </cell>
          <cell r="V340">
            <v>2539</v>
          </cell>
          <cell r="X340">
            <v>0</v>
          </cell>
          <cell r="Y340">
            <v>80</v>
          </cell>
          <cell r="Z340">
            <v>0</v>
          </cell>
        </row>
        <row r="341">
          <cell r="C341">
            <v>1007</v>
          </cell>
          <cell r="E341">
            <v>6</v>
          </cell>
          <cell r="F341">
            <v>2014</v>
          </cell>
          <cell r="G341">
            <v>4394</v>
          </cell>
          <cell r="H341">
            <v>492</v>
          </cell>
          <cell r="I341">
            <v>1460</v>
          </cell>
          <cell r="L341">
            <v>2197</v>
          </cell>
          <cell r="M341">
            <v>33</v>
          </cell>
          <cell r="N341">
            <v>13</v>
          </cell>
          <cell r="Q341">
            <v>616</v>
          </cell>
          <cell r="R341">
            <v>82</v>
          </cell>
          <cell r="S341">
            <v>0</v>
          </cell>
          <cell r="U341">
            <v>19</v>
          </cell>
          <cell r="V341">
            <v>2120</v>
          </cell>
          <cell r="X341">
            <v>0</v>
          </cell>
          <cell r="Y341">
            <v>43</v>
          </cell>
          <cell r="Z341">
            <v>0</v>
          </cell>
        </row>
        <row r="342">
          <cell r="C342">
            <v>1008</v>
          </cell>
          <cell r="E342">
            <v>6</v>
          </cell>
          <cell r="F342">
            <v>2014</v>
          </cell>
          <cell r="G342">
            <v>5792</v>
          </cell>
          <cell r="H342">
            <v>2178</v>
          </cell>
          <cell r="I342">
            <v>371</v>
          </cell>
          <cell r="L342">
            <v>1193</v>
          </cell>
          <cell r="M342">
            <v>44</v>
          </cell>
          <cell r="N342">
            <v>1</v>
          </cell>
          <cell r="Q342">
            <v>925</v>
          </cell>
          <cell r="R342">
            <v>1198</v>
          </cell>
          <cell r="S342">
            <v>6</v>
          </cell>
          <cell r="U342">
            <v>75</v>
          </cell>
          <cell r="V342">
            <v>2190</v>
          </cell>
          <cell r="X342">
            <v>86</v>
          </cell>
          <cell r="Y342">
            <v>129</v>
          </cell>
          <cell r="Z342">
            <v>30</v>
          </cell>
        </row>
        <row r="343">
          <cell r="C343">
            <v>1009</v>
          </cell>
          <cell r="E343">
            <v>6</v>
          </cell>
          <cell r="F343">
            <v>2014</v>
          </cell>
          <cell r="G343">
            <v>9582</v>
          </cell>
          <cell r="H343">
            <v>2842</v>
          </cell>
          <cell r="I343">
            <v>867</v>
          </cell>
          <cell r="L343">
            <v>1778</v>
          </cell>
          <cell r="M343">
            <v>60</v>
          </cell>
          <cell r="N343">
            <v>0</v>
          </cell>
          <cell r="Q343">
            <v>649</v>
          </cell>
          <cell r="R343">
            <v>110</v>
          </cell>
          <cell r="S343">
            <v>6</v>
          </cell>
          <cell r="U343">
            <v>43</v>
          </cell>
          <cell r="V343">
            <v>2289</v>
          </cell>
          <cell r="X343">
            <v>0</v>
          </cell>
          <cell r="Y343">
            <v>150</v>
          </cell>
          <cell r="Z343">
            <v>0</v>
          </cell>
        </row>
        <row r="344">
          <cell r="C344">
            <v>1010</v>
          </cell>
          <cell r="E344">
            <v>6</v>
          </cell>
          <cell r="F344">
            <v>2014</v>
          </cell>
          <cell r="G344">
            <v>5377</v>
          </cell>
          <cell r="H344">
            <v>1388</v>
          </cell>
          <cell r="I344">
            <v>576</v>
          </cell>
          <cell r="L344">
            <v>890</v>
          </cell>
          <cell r="M344">
            <v>14</v>
          </cell>
          <cell r="N344">
            <v>1</v>
          </cell>
          <cell r="Q344">
            <v>835</v>
          </cell>
          <cell r="R344">
            <v>79</v>
          </cell>
          <cell r="S344">
            <v>0</v>
          </cell>
          <cell r="U344">
            <v>19</v>
          </cell>
          <cell r="V344">
            <v>3497</v>
          </cell>
          <cell r="X344">
            <v>0</v>
          </cell>
          <cell r="Y344">
            <v>195</v>
          </cell>
          <cell r="Z344">
            <v>0</v>
          </cell>
        </row>
        <row r="345">
          <cell r="C345">
            <v>1011</v>
          </cell>
          <cell r="E345">
            <v>6</v>
          </cell>
          <cell r="F345">
            <v>2014</v>
          </cell>
          <cell r="G345">
            <v>4183</v>
          </cell>
          <cell r="H345">
            <v>2112</v>
          </cell>
          <cell r="I345">
            <v>420</v>
          </cell>
          <cell r="L345">
            <v>1315</v>
          </cell>
          <cell r="M345">
            <v>14</v>
          </cell>
          <cell r="N345">
            <v>0</v>
          </cell>
          <cell r="Q345">
            <v>974</v>
          </cell>
          <cell r="R345">
            <v>220</v>
          </cell>
          <cell r="S345">
            <v>0</v>
          </cell>
          <cell r="U345">
            <v>11</v>
          </cell>
          <cell r="V345">
            <v>1697</v>
          </cell>
          <cell r="X345">
            <v>0</v>
          </cell>
          <cell r="Y345">
            <v>0</v>
          </cell>
          <cell r="Z345">
            <v>0</v>
          </cell>
        </row>
        <row r="346">
          <cell r="C346">
            <v>1012</v>
          </cell>
          <cell r="E346">
            <v>6</v>
          </cell>
          <cell r="F346">
            <v>2014</v>
          </cell>
          <cell r="G346">
            <v>6110</v>
          </cell>
          <cell r="H346">
            <v>5692</v>
          </cell>
          <cell r="I346">
            <v>856</v>
          </cell>
          <cell r="L346">
            <v>1950</v>
          </cell>
          <cell r="M346">
            <v>94</v>
          </cell>
          <cell r="N346">
            <v>16</v>
          </cell>
          <cell r="Q346">
            <v>1896</v>
          </cell>
          <cell r="R346">
            <v>742</v>
          </cell>
          <cell r="S346">
            <v>10</v>
          </cell>
          <cell r="U346">
            <v>125</v>
          </cell>
          <cell r="V346">
            <v>5542</v>
          </cell>
          <cell r="X346">
            <v>152</v>
          </cell>
          <cell r="Y346">
            <v>364</v>
          </cell>
          <cell r="Z346">
            <v>66</v>
          </cell>
        </row>
        <row r="347">
          <cell r="C347">
            <v>1013</v>
          </cell>
          <cell r="E347">
            <v>6</v>
          </cell>
          <cell r="F347">
            <v>2014</v>
          </cell>
          <cell r="G347">
            <v>4347</v>
          </cell>
          <cell r="H347">
            <v>1768</v>
          </cell>
          <cell r="I347">
            <v>171</v>
          </cell>
          <cell r="L347">
            <v>504</v>
          </cell>
          <cell r="M347">
            <v>6</v>
          </cell>
          <cell r="N347">
            <v>0</v>
          </cell>
          <cell r="Q347">
            <v>310</v>
          </cell>
          <cell r="R347">
            <v>30</v>
          </cell>
          <cell r="S347">
            <v>0</v>
          </cell>
          <cell r="U347">
            <v>8</v>
          </cell>
          <cell r="V347">
            <v>990</v>
          </cell>
          <cell r="X347">
            <v>0</v>
          </cell>
          <cell r="Y347">
            <v>0</v>
          </cell>
          <cell r="Z347">
            <v>0</v>
          </cell>
        </row>
        <row r="348">
          <cell r="C348">
            <v>1014</v>
          </cell>
          <cell r="E348">
            <v>6</v>
          </cell>
          <cell r="F348">
            <v>2014</v>
          </cell>
          <cell r="G348">
            <v>7678</v>
          </cell>
          <cell r="H348">
            <v>3872</v>
          </cell>
          <cell r="I348">
            <v>495</v>
          </cell>
          <cell r="L348">
            <v>705</v>
          </cell>
          <cell r="M348">
            <v>17</v>
          </cell>
          <cell r="N348">
            <v>1</v>
          </cell>
          <cell r="Q348">
            <v>1037</v>
          </cell>
          <cell r="R348">
            <v>86</v>
          </cell>
          <cell r="S348">
            <v>0</v>
          </cell>
          <cell r="U348">
            <v>26</v>
          </cell>
          <cell r="V348">
            <v>2700</v>
          </cell>
          <cell r="X348">
            <v>0</v>
          </cell>
          <cell r="Y348">
            <v>61</v>
          </cell>
          <cell r="Z348">
            <v>23</v>
          </cell>
        </row>
        <row r="349">
          <cell r="C349">
            <v>1015</v>
          </cell>
          <cell r="E349">
            <v>6</v>
          </cell>
          <cell r="F349">
            <v>2014</v>
          </cell>
          <cell r="G349">
            <v>8413</v>
          </cell>
          <cell r="H349">
            <v>1089</v>
          </cell>
          <cell r="I349">
            <v>920</v>
          </cell>
          <cell r="L349">
            <v>1349</v>
          </cell>
          <cell r="M349">
            <v>19</v>
          </cell>
          <cell r="N349">
            <v>0</v>
          </cell>
          <cell r="Q349">
            <v>616</v>
          </cell>
          <cell r="R349">
            <v>372</v>
          </cell>
          <cell r="S349">
            <v>10</v>
          </cell>
          <cell r="U349">
            <v>77</v>
          </cell>
          <cell r="V349">
            <v>5781</v>
          </cell>
          <cell r="X349">
            <v>0</v>
          </cell>
          <cell r="Y349">
            <v>187</v>
          </cell>
          <cell r="Z349">
            <v>29</v>
          </cell>
        </row>
        <row r="350">
          <cell r="C350">
            <v>901</v>
          </cell>
          <cell r="E350">
            <v>6</v>
          </cell>
          <cell r="F350">
            <v>2014</v>
          </cell>
          <cell r="G350">
            <v>12480</v>
          </cell>
          <cell r="H350">
            <v>12766</v>
          </cell>
          <cell r="I350">
            <v>2881</v>
          </cell>
          <cell r="L350">
            <v>6467</v>
          </cell>
          <cell r="M350">
            <v>3</v>
          </cell>
          <cell r="N350">
            <v>68</v>
          </cell>
          <cell r="Q350">
            <v>1337</v>
          </cell>
          <cell r="R350">
            <v>893</v>
          </cell>
          <cell r="S350">
            <v>6</v>
          </cell>
          <cell r="U350">
            <v>9</v>
          </cell>
          <cell r="V350">
            <v>19553</v>
          </cell>
          <cell r="X350">
            <v>400</v>
          </cell>
          <cell r="Y350">
            <v>1684</v>
          </cell>
          <cell r="Z350">
            <v>531</v>
          </cell>
        </row>
        <row r="351">
          <cell r="C351">
            <v>902</v>
          </cell>
          <cell r="E351">
            <v>6</v>
          </cell>
          <cell r="F351">
            <v>2014</v>
          </cell>
          <cell r="G351">
            <v>5093</v>
          </cell>
          <cell r="H351">
            <v>2987</v>
          </cell>
          <cell r="I351">
            <v>1144</v>
          </cell>
          <cell r="L351">
            <v>4572</v>
          </cell>
          <cell r="M351">
            <v>90</v>
          </cell>
          <cell r="N351">
            <v>160</v>
          </cell>
          <cell r="Q351">
            <v>710</v>
          </cell>
          <cell r="R351">
            <v>577</v>
          </cell>
          <cell r="S351">
            <v>99</v>
          </cell>
          <cell r="U351">
            <v>418</v>
          </cell>
          <cell r="V351">
            <v>11070</v>
          </cell>
          <cell r="X351">
            <v>425</v>
          </cell>
          <cell r="Y351">
            <v>30</v>
          </cell>
          <cell r="Z351">
            <v>14</v>
          </cell>
        </row>
        <row r="352">
          <cell r="C352">
            <v>903</v>
          </cell>
          <cell r="E352">
            <v>6</v>
          </cell>
          <cell r="F352">
            <v>2014</v>
          </cell>
          <cell r="G352">
            <v>1822</v>
          </cell>
          <cell r="H352">
            <v>1072</v>
          </cell>
          <cell r="I352">
            <v>184</v>
          </cell>
          <cell r="L352">
            <v>674</v>
          </cell>
          <cell r="M352">
            <v>0</v>
          </cell>
          <cell r="N352">
            <v>0</v>
          </cell>
          <cell r="Q352">
            <v>425</v>
          </cell>
          <cell r="R352">
            <v>35</v>
          </cell>
          <cell r="S352">
            <v>0</v>
          </cell>
          <cell r="U352">
            <v>0</v>
          </cell>
          <cell r="V352">
            <v>2900</v>
          </cell>
          <cell r="X352">
            <v>0</v>
          </cell>
          <cell r="Y352">
            <v>99</v>
          </cell>
          <cell r="Z352">
            <v>0</v>
          </cell>
        </row>
        <row r="353">
          <cell r="C353">
            <v>904</v>
          </cell>
          <cell r="E353">
            <v>6</v>
          </cell>
          <cell r="F353">
            <v>2014</v>
          </cell>
          <cell r="G353">
            <v>234</v>
          </cell>
          <cell r="H353">
            <v>0</v>
          </cell>
          <cell r="I353">
            <v>71</v>
          </cell>
          <cell r="L353">
            <v>1535</v>
          </cell>
          <cell r="M353">
            <v>0</v>
          </cell>
          <cell r="N353">
            <v>0</v>
          </cell>
          <cell r="Q353">
            <v>0</v>
          </cell>
          <cell r="R353">
            <v>26</v>
          </cell>
          <cell r="S353">
            <v>0</v>
          </cell>
          <cell r="U353">
            <v>0</v>
          </cell>
          <cell r="V353">
            <v>550</v>
          </cell>
          <cell r="X353">
            <v>0</v>
          </cell>
          <cell r="Y353">
            <v>108</v>
          </cell>
          <cell r="Z353">
            <v>0</v>
          </cell>
        </row>
        <row r="354">
          <cell r="C354">
            <v>905</v>
          </cell>
          <cell r="E354">
            <v>6</v>
          </cell>
          <cell r="F354">
            <v>2014</v>
          </cell>
          <cell r="G354">
            <v>8259</v>
          </cell>
          <cell r="H354">
            <v>542</v>
          </cell>
          <cell r="I354">
            <v>836</v>
          </cell>
          <cell r="L354">
            <v>2271</v>
          </cell>
          <cell r="M354">
            <v>15</v>
          </cell>
          <cell r="N354">
            <v>19</v>
          </cell>
          <cell r="Q354">
            <v>1018</v>
          </cell>
          <cell r="R354">
            <v>360</v>
          </cell>
          <cell r="S354">
            <v>26</v>
          </cell>
          <cell r="U354">
            <v>61</v>
          </cell>
          <cell r="V354">
            <v>17042</v>
          </cell>
          <cell r="X354">
            <v>231</v>
          </cell>
          <cell r="Y354">
            <v>244</v>
          </cell>
          <cell r="Z354">
            <v>70</v>
          </cell>
        </row>
        <row r="355">
          <cell r="C355">
            <v>906</v>
          </cell>
          <cell r="E355">
            <v>6</v>
          </cell>
          <cell r="F355">
            <v>2014</v>
          </cell>
          <cell r="G355">
            <v>8357</v>
          </cell>
          <cell r="H355">
            <v>3885</v>
          </cell>
          <cell r="I355">
            <v>883</v>
          </cell>
          <cell r="L355">
            <v>2693</v>
          </cell>
          <cell r="M355">
            <v>78</v>
          </cell>
          <cell r="N355">
            <v>34</v>
          </cell>
          <cell r="Q355">
            <v>651</v>
          </cell>
          <cell r="R355">
            <v>459</v>
          </cell>
          <cell r="S355">
            <v>34</v>
          </cell>
          <cell r="U355">
            <v>105</v>
          </cell>
          <cell r="V355">
            <v>3659</v>
          </cell>
          <cell r="X355">
            <v>104</v>
          </cell>
          <cell r="Y355">
            <v>311</v>
          </cell>
          <cell r="Z355">
            <v>43</v>
          </cell>
        </row>
        <row r="356">
          <cell r="C356">
            <v>907</v>
          </cell>
          <cell r="E356">
            <v>6</v>
          </cell>
          <cell r="F356">
            <v>2014</v>
          </cell>
          <cell r="G356">
            <v>3546</v>
          </cell>
          <cell r="H356">
            <v>625</v>
          </cell>
          <cell r="I356">
            <v>132</v>
          </cell>
          <cell r="L356">
            <v>257</v>
          </cell>
          <cell r="M356">
            <v>55</v>
          </cell>
          <cell r="N356">
            <v>5</v>
          </cell>
          <cell r="Q356">
            <v>56</v>
          </cell>
          <cell r="R356">
            <v>0</v>
          </cell>
          <cell r="S356">
            <v>1</v>
          </cell>
          <cell r="U356">
            <v>21</v>
          </cell>
          <cell r="V356">
            <v>1038</v>
          </cell>
          <cell r="X356">
            <v>0</v>
          </cell>
          <cell r="Y356">
            <v>72</v>
          </cell>
          <cell r="Z356">
            <v>0</v>
          </cell>
        </row>
        <row r="357">
          <cell r="C357">
            <v>802</v>
          </cell>
          <cell r="E357">
            <v>6</v>
          </cell>
          <cell r="F357">
            <v>2014</v>
          </cell>
          <cell r="G357">
            <v>4202</v>
          </cell>
          <cell r="H357">
            <v>7240</v>
          </cell>
          <cell r="I357">
            <v>987</v>
          </cell>
          <cell r="L357">
            <v>1735</v>
          </cell>
          <cell r="M357">
            <v>33</v>
          </cell>
          <cell r="N357">
            <v>0</v>
          </cell>
          <cell r="Q357">
            <v>252</v>
          </cell>
          <cell r="R357">
            <v>197</v>
          </cell>
          <cell r="S357">
            <v>0</v>
          </cell>
          <cell r="U357">
            <v>57</v>
          </cell>
          <cell r="V357">
            <v>3278</v>
          </cell>
          <cell r="X357">
            <v>146</v>
          </cell>
          <cell r="Y357">
            <v>156</v>
          </cell>
          <cell r="Z357">
            <v>30</v>
          </cell>
        </row>
        <row r="358">
          <cell r="C358">
            <v>803</v>
          </cell>
          <cell r="E358">
            <v>6</v>
          </cell>
          <cell r="F358">
            <v>2014</v>
          </cell>
          <cell r="G358">
            <v>5320</v>
          </cell>
          <cell r="H358">
            <v>8290</v>
          </cell>
          <cell r="I358">
            <v>451</v>
          </cell>
          <cell r="L358">
            <v>1598</v>
          </cell>
          <cell r="M358">
            <v>19</v>
          </cell>
          <cell r="N358">
            <v>53</v>
          </cell>
          <cell r="Q358">
            <v>523</v>
          </cell>
          <cell r="R358">
            <v>197</v>
          </cell>
          <cell r="S358">
            <v>20</v>
          </cell>
          <cell r="U358">
            <v>35</v>
          </cell>
          <cell r="V358">
            <v>8209</v>
          </cell>
          <cell r="X358">
            <v>0</v>
          </cell>
          <cell r="Y358">
            <v>324</v>
          </cell>
          <cell r="Z358">
            <v>30</v>
          </cell>
        </row>
        <row r="359">
          <cell r="C359">
            <v>804</v>
          </cell>
          <cell r="E359">
            <v>6</v>
          </cell>
          <cell r="F359">
            <v>2014</v>
          </cell>
          <cell r="G359">
            <v>11178</v>
          </cell>
          <cell r="H359">
            <v>2516</v>
          </cell>
          <cell r="I359">
            <v>980</v>
          </cell>
          <cell r="L359">
            <v>3191</v>
          </cell>
          <cell r="M359">
            <v>36</v>
          </cell>
          <cell r="N359">
            <v>17</v>
          </cell>
          <cell r="Q359">
            <v>1434</v>
          </cell>
          <cell r="R359">
            <v>252</v>
          </cell>
          <cell r="S359">
            <v>6</v>
          </cell>
          <cell r="U359">
            <v>46</v>
          </cell>
          <cell r="V359">
            <v>3926</v>
          </cell>
          <cell r="X359">
            <v>0</v>
          </cell>
          <cell r="Y359">
            <v>171</v>
          </cell>
          <cell r="Z359">
            <v>0</v>
          </cell>
        </row>
        <row r="360">
          <cell r="C360">
            <v>805</v>
          </cell>
          <cell r="E360">
            <v>6</v>
          </cell>
          <cell r="F360">
            <v>2014</v>
          </cell>
          <cell r="G360">
            <v>5711</v>
          </cell>
          <cell r="H360">
            <v>3422</v>
          </cell>
          <cell r="I360">
            <v>782</v>
          </cell>
          <cell r="L360">
            <v>2054</v>
          </cell>
          <cell r="M360">
            <v>118</v>
          </cell>
          <cell r="N360">
            <v>54</v>
          </cell>
          <cell r="Q360">
            <v>321</v>
          </cell>
          <cell r="R360">
            <v>215</v>
          </cell>
          <cell r="S360">
            <v>5</v>
          </cell>
          <cell r="U360">
            <v>98</v>
          </cell>
          <cell r="V360">
            <v>5196</v>
          </cell>
          <cell r="X360">
            <v>316</v>
          </cell>
          <cell r="Y360">
            <v>160</v>
          </cell>
          <cell r="Z360">
            <v>11</v>
          </cell>
        </row>
        <row r="361">
          <cell r="C361">
            <v>806</v>
          </cell>
          <cell r="E361">
            <v>6</v>
          </cell>
          <cell r="F361">
            <v>2014</v>
          </cell>
          <cell r="G361">
            <v>2450</v>
          </cell>
          <cell r="H361">
            <v>1034</v>
          </cell>
          <cell r="I361">
            <v>426</v>
          </cell>
          <cell r="L361">
            <v>1883</v>
          </cell>
          <cell r="M361">
            <v>86</v>
          </cell>
          <cell r="N361">
            <v>31</v>
          </cell>
          <cell r="Q361">
            <v>154</v>
          </cell>
          <cell r="R361">
            <v>138</v>
          </cell>
          <cell r="S361">
            <v>21</v>
          </cell>
          <cell r="U361">
            <v>108</v>
          </cell>
          <cell r="V361">
            <v>3284</v>
          </cell>
          <cell r="X361">
            <v>126</v>
          </cell>
          <cell r="Y361">
            <v>0</v>
          </cell>
          <cell r="Z361">
            <v>30</v>
          </cell>
        </row>
        <row r="362">
          <cell r="C362">
            <v>807</v>
          </cell>
          <cell r="E362">
            <v>6</v>
          </cell>
          <cell r="F362">
            <v>2014</v>
          </cell>
          <cell r="G362">
            <v>5142</v>
          </cell>
          <cell r="H362">
            <v>2318</v>
          </cell>
          <cell r="I362">
            <v>689</v>
          </cell>
          <cell r="L362">
            <v>1878</v>
          </cell>
          <cell r="M362">
            <v>23</v>
          </cell>
          <cell r="N362">
            <v>10</v>
          </cell>
          <cell r="Q362">
            <v>1496</v>
          </cell>
          <cell r="R362">
            <v>174</v>
          </cell>
          <cell r="S362">
            <v>10</v>
          </cell>
          <cell r="U362">
            <v>55</v>
          </cell>
          <cell r="V362">
            <v>3222</v>
          </cell>
          <cell r="X362">
            <v>0</v>
          </cell>
          <cell r="Y362">
            <v>152</v>
          </cell>
          <cell r="Z362">
            <v>31</v>
          </cell>
        </row>
        <row r="363">
          <cell r="C363">
            <v>808</v>
          </cell>
          <cell r="E363">
            <v>6</v>
          </cell>
          <cell r="F363">
            <v>2014</v>
          </cell>
          <cell r="G363">
            <v>7890</v>
          </cell>
          <cell r="H363">
            <v>3352</v>
          </cell>
          <cell r="I363">
            <v>601</v>
          </cell>
          <cell r="L363">
            <v>2482</v>
          </cell>
          <cell r="M363">
            <v>29</v>
          </cell>
          <cell r="N363">
            <v>0</v>
          </cell>
          <cell r="Q363">
            <v>686</v>
          </cell>
          <cell r="R363">
            <v>170</v>
          </cell>
          <cell r="S363">
            <v>0</v>
          </cell>
          <cell r="U363">
            <v>24</v>
          </cell>
          <cell r="V363">
            <v>5099</v>
          </cell>
          <cell r="X363">
            <v>116</v>
          </cell>
          <cell r="Y363">
            <v>314</v>
          </cell>
          <cell r="Z363">
            <v>132</v>
          </cell>
        </row>
        <row r="364">
          <cell r="C364">
            <v>501</v>
          </cell>
          <cell r="E364">
            <v>6</v>
          </cell>
          <cell r="F364">
            <v>2014</v>
          </cell>
          <cell r="G364">
            <v>10081</v>
          </cell>
          <cell r="H364">
            <v>10441</v>
          </cell>
          <cell r="I364">
            <v>1377</v>
          </cell>
          <cell r="L364">
            <v>5264</v>
          </cell>
          <cell r="M364">
            <v>93</v>
          </cell>
          <cell r="N364">
            <v>38</v>
          </cell>
          <cell r="Q364">
            <v>1126</v>
          </cell>
          <cell r="R364">
            <v>816</v>
          </cell>
          <cell r="S364">
            <v>83</v>
          </cell>
          <cell r="U364">
            <v>197</v>
          </cell>
          <cell r="V364">
            <v>9833</v>
          </cell>
          <cell r="X364">
            <v>276</v>
          </cell>
          <cell r="Y364">
            <v>646</v>
          </cell>
          <cell r="Z364">
            <v>186</v>
          </cell>
        </row>
        <row r="365">
          <cell r="C365">
            <v>502</v>
          </cell>
          <cell r="E365">
            <v>6</v>
          </cell>
          <cell r="F365">
            <v>2014</v>
          </cell>
          <cell r="G365">
            <v>1936</v>
          </cell>
          <cell r="H365">
            <v>3464</v>
          </cell>
          <cell r="I365">
            <v>255</v>
          </cell>
          <cell r="L365">
            <v>469</v>
          </cell>
          <cell r="M365">
            <v>13</v>
          </cell>
          <cell r="N365">
            <v>0</v>
          </cell>
          <cell r="Q365">
            <v>254</v>
          </cell>
          <cell r="R365">
            <v>79</v>
          </cell>
          <cell r="S365">
            <v>0</v>
          </cell>
          <cell r="U365">
            <v>5</v>
          </cell>
          <cell r="V365">
            <v>2024</v>
          </cell>
          <cell r="X365">
            <v>40</v>
          </cell>
          <cell r="Y365">
            <v>183</v>
          </cell>
          <cell r="Z365">
            <v>25</v>
          </cell>
        </row>
        <row r="366">
          <cell r="C366">
            <v>503</v>
          </cell>
          <cell r="E366">
            <v>6</v>
          </cell>
          <cell r="F366">
            <v>2014</v>
          </cell>
          <cell r="G366">
            <v>3826</v>
          </cell>
          <cell r="H366">
            <v>4572</v>
          </cell>
          <cell r="I366">
            <v>480</v>
          </cell>
          <cell r="L366">
            <v>1931</v>
          </cell>
          <cell r="M366">
            <v>26</v>
          </cell>
          <cell r="N366">
            <v>45</v>
          </cell>
          <cell r="Q366">
            <v>507</v>
          </cell>
          <cell r="R366">
            <v>349</v>
          </cell>
          <cell r="S366">
            <v>28</v>
          </cell>
          <cell r="U366">
            <v>108</v>
          </cell>
          <cell r="V366">
            <v>4116</v>
          </cell>
          <cell r="X366">
            <v>92</v>
          </cell>
          <cell r="Y366">
            <v>169</v>
          </cell>
          <cell r="Z366">
            <v>121</v>
          </cell>
        </row>
        <row r="367">
          <cell r="C367">
            <v>504</v>
          </cell>
          <cell r="E367">
            <v>6</v>
          </cell>
          <cell r="F367">
            <v>2014</v>
          </cell>
          <cell r="G367">
            <v>2916</v>
          </cell>
          <cell r="H367">
            <v>3016</v>
          </cell>
          <cell r="I367">
            <v>204</v>
          </cell>
          <cell r="L367">
            <v>994</v>
          </cell>
          <cell r="M367">
            <v>18</v>
          </cell>
          <cell r="N367">
            <v>26</v>
          </cell>
          <cell r="Q367">
            <v>93</v>
          </cell>
          <cell r="R367">
            <v>89</v>
          </cell>
          <cell r="S367">
            <v>10</v>
          </cell>
          <cell r="U367">
            <v>32</v>
          </cell>
          <cell r="V367">
            <v>1095</v>
          </cell>
          <cell r="X367">
            <v>20</v>
          </cell>
          <cell r="Y367">
            <v>92</v>
          </cell>
          <cell r="Z367">
            <v>64</v>
          </cell>
        </row>
        <row r="368">
          <cell r="C368">
            <v>505</v>
          </cell>
          <cell r="E368">
            <v>6</v>
          </cell>
          <cell r="F368">
            <v>2014</v>
          </cell>
          <cell r="G368">
            <v>1358</v>
          </cell>
          <cell r="H368">
            <v>3310</v>
          </cell>
          <cell r="I368">
            <v>132</v>
          </cell>
          <cell r="L368">
            <v>1184</v>
          </cell>
          <cell r="M368">
            <v>19</v>
          </cell>
          <cell r="N368">
            <v>22</v>
          </cell>
          <cell r="Q368">
            <v>96</v>
          </cell>
          <cell r="R368">
            <v>131</v>
          </cell>
          <cell r="S368">
            <v>26</v>
          </cell>
          <cell r="U368">
            <v>66</v>
          </cell>
          <cell r="V368">
            <v>1219</v>
          </cell>
          <cell r="X368">
            <v>31</v>
          </cell>
          <cell r="Y368">
            <v>79</v>
          </cell>
          <cell r="Z368">
            <v>33</v>
          </cell>
        </row>
        <row r="369">
          <cell r="C369">
            <v>506</v>
          </cell>
          <cell r="E369">
            <v>6</v>
          </cell>
          <cell r="F369">
            <v>2014</v>
          </cell>
          <cell r="G369">
            <v>2535</v>
          </cell>
          <cell r="H369">
            <v>4016</v>
          </cell>
          <cell r="I369">
            <v>430</v>
          </cell>
          <cell r="L369">
            <v>1897</v>
          </cell>
          <cell r="M369">
            <v>37</v>
          </cell>
          <cell r="N369">
            <v>39</v>
          </cell>
          <cell r="Q369">
            <v>387</v>
          </cell>
          <cell r="R369">
            <v>106</v>
          </cell>
          <cell r="S369">
            <v>41</v>
          </cell>
          <cell r="U369">
            <v>138</v>
          </cell>
          <cell r="V369">
            <v>5461</v>
          </cell>
          <cell r="X369">
            <v>82</v>
          </cell>
          <cell r="Y369">
            <v>188</v>
          </cell>
          <cell r="Z369">
            <v>53</v>
          </cell>
        </row>
        <row r="370">
          <cell r="C370">
            <v>507</v>
          </cell>
          <cell r="E370">
            <v>6</v>
          </cell>
          <cell r="F370">
            <v>2014</v>
          </cell>
          <cell r="G370">
            <v>1929</v>
          </cell>
          <cell r="H370">
            <v>1960</v>
          </cell>
          <cell r="I370">
            <v>164</v>
          </cell>
          <cell r="L370">
            <v>426</v>
          </cell>
          <cell r="M370">
            <v>5</v>
          </cell>
          <cell r="N370">
            <v>2</v>
          </cell>
          <cell r="Q370">
            <v>266</v>
          </cell>
          <cell r="R370">
            <v>77</v>
          </cell>
          <cell r="S370">
            <v>0</v>
          </cell>
          <cell r="U370">
            <v>27</v>
          </cell>
          <cell r="V370">
            <v>880</v>
          </cell>
          <cell r="X370">
            <v>30</v>
          </cell>
          <cell r="Y370">
            <v>64</v>
          </cell>
          <cell r="Z370">
            <v>9</v>
          </cell>
        </row>
        <row r="371">
          <cell r="C371">
            <v>508</v>
          </cell>
          <cell r="E371">
            <v>6</v>
          </cell>
          <cell r="F371">
            <v>2014</v>
          </cell>
          <cell r="G371">
            <v>2142</v>
          </cell>
          <cell r="H371">
            <v>4650</v>
          </cell>
          <cell r="I371">
            <v>309</v>
          </cell>
          <cell r="L371">
            <v>1244</v>
          </cell>
          <cell r="M371">
            <v>31</v>
          </cell>
          <cell r="N371">
            <v>79</v>
          </cell>
          <cell r="Q371">
            <v>139</v>
          </cell>
          <cell r="R371">
            <v>110</v>
          </cell>
          <cell r="S371">
            <v>72</v>
          </cell>
          <cell r="U371">
            <v>111</v>
          </cell>
          <cell r="V371">
            <v>1432</v>
          </cell>
          <cell r="X371">
            <v>106</v>
          </cell>
          <cell r="Y371">
            <v>83</v>
          </cell>
          <cell r="Z371">
            <v>33</v>
          </cell>
        </row>
        <row r="372">
          <cell r="C372">
            <v>509</v>
          </cell>
          <cell r="E372">
            <v>6</v>
          </cell>
          <cell r="F372">
            <v>2014</v>
          </cell>
          <cell r="G372">
            <v>1954</v>
          </cell>
          <cell r="H372">
            <v>2230</v>
          </cell>
          <cell r="I372">
            <v>219</v>
          </cell>
          <cell r="L372">
            <v>1288</v>
          </cell>
          <cell r="M372">
            <v>28</v>
          </cell>
          <cell r="N372">
            <v>18</v>
          </cell>
          <cell r="Q372">
            <v>377</v>
          </cell>
          <cell r="R372">
            <v>73</v>
          </cell>
          <cell r="S372">
            <v>6</v>
          </cell>
          <cell r="U372">
            <v>17</v>
          </cell>
          <cell r="V372">
            <v>4367</v>
          </cell>
          <cell r="X372">
            <v>78</v>
          </cell>
          <cell r="Y372">
            <v>135</v>
          </cell>
          <cell r="Z372">
            <v>49</v>
          </cell>
        </row>
        <row r="373">
          <cell r="C373">
            <v>501</v>
          </cell>
          <cell r="E373">
            <v>6</v>
          </cell>
          <cell r="F373">
            <v>2014</v>
          </cell>
          <cell r="G373">
            <v>10509</v>
          </cell>
          <cell r="H373">
            <v>10865</v>
          </cell>
          <cell r="I373">
            <v>1578</v>
          </cell>
          <cell r="L373">
            <v>6179</v>
          </cell>
          <cell r="M373">
            <v>71</v>
          </cell>
          <cell r="N373">
            <v>137</v>
          </cell>
          <cell r="Q373">
            <v>1203</v>
          </cell>
          <cell r="R373">
            <v>902</v>
          </cell>
          <cell r="S373">
            <v>102</v>
          </cell>
          <cell r="U373">
            <v>233</v>
          </cell>
          <cell r="V373">
            <v>9616</v>
          </cell>
          <cell r="X373">
            <v>282</v>
          </cell>
          <cell r="Y373">
            <v>687</v>
          </cell>
          <cell r="Z373">
            <v>135</v>
          </cell>
        </row>
        <row r="374">
          <cell r="C374">
            <v>502</v>
          </cell>
          <cell r="E374">
            <v>6</v>
          </cell>
          <cell r="F374">
            <v>2014</v>
          </cell>
          <cell r="G374">
            <v>1925</v>
          </cell>
          <cell r="H374">
            <v>3572</v>
          </cell>
          <cell r="I374">
            <v>249</v>
          </cell>
          <cell r="L374">
            <v>700</v>
          </cell>
          <cell r="M374">
            <v>20</v>
          </cell>
          <cell r="N374">
            <v>1</v>
          </cell>
          <cell r="Q374">
            <v>189</v>
          </cell>
          <cell r="R374">
            <v>79</v>
          </cell>
          <cell r="S374">
            <v>6</v>
          </cell>
          <cell r="U374">
            <v>12</v>
          </cell>
          <cell r="V374">
            <v>2398</v>
          </cell>
          <cell r="X374">
            <v>31</v>
          </cell>
          <cell r="Y374">
            <v>119</v>
          </cell>
          <cell r="Z374">
            <v>65</v>
          </cell>
        </row>
        <row r="375">
          <cell r="C375">
            <v>503</v>
          </cell>
          <cell r="E375">
            <v>6</v>
          </cell>
          <cell r="F375">
            <v>2014</v>
          </cell>
          <cell r="G375">
            <v>3816</v>
          </cell>
          <cell r="H375">
            <v>4312</v>
          </cell>
          <cell r="I375">
            <v>437</v>
          </cell>
          <cell r="L375">
            <v>1894</v>
          </cell>
          <cell r="M375">
            <v>24</v>
          </cell>
          <cell r="N375">
            <v>34</v>
          </cell>
          <cell r="Q375">
            <v>476</v>
          </cell>
          <cell r="R375">
            <v>352</v>
          </cell>
          <cell r="S375">
            <v>36</v>
          </cell>
          <cell r="U375">
            <v>103</v>
          </cell>
          <cell r="V375">
            <v>3901</v>
          </cell>
          <cell r="X375">
            <v>87</v>
          </cell>
          <cell r="Y375">
            <v>151</v>
          </cell>
          <cell r="Z375">
            <v>93</v>
          </cell>
        </row>
        <row r="376">
          <cell r="C376">
            <v>504</v>
          </cell>
          <cell r="E376">
            <v>6</v>
          </cell>
          <cell r="F376">
            <v>2014</v>
          </cell>
          <cell r="G376">
            <v>3267</v>
          </cell>
          <cell r="H376">
            <v>3518</v>
          </cell>
          <cell r="I376">
            <v>206</v>
          </cell>
          <cell r="L376">
            <v>1204</v>
          </cell>
          <cell r="M376">
            <v>22</v>
          </cell>
          <cell r="N376">
            <v>29</v>
          </cell>
          <cell r="Q376">
            <v>92</v>
          </cell>
          <cell r="R376">
            <v>86</v>
          </cell>
          <cell r="S376">
            <v>6</v>
          </cell>
          <cell r="U376">
            <v>37</v>
          </cell>
          <cell r="V376">
            <v>1372</v>
          </cell>
          <cell r="X376">
            <v>25</v>
          </cell>
          <cell r="Y376">
            <v>76</v>
          </cell>
          <cell r="Z376">
            <v>57</v>
          </cell>
        </row>
        <row r="377">
          <cell r="C377">
            <v>505</v>
          </cell>
          <cell r="E377">
            <v>6</v>
          </cell>
          <cell r="F377">
            <v>2014</v>
          </cell>
          <cell r="G377">
            <v>1159</v>
          </cell>
          <cell r="H377">
            <v>3569</v>
          </cell>
          <cell r="I377">
            <v>124</v>
          </cell>
          <cell r="L377">
            <v>982</v>
          </cell>
          <cell r="M377">
            <v>22</v>
          </cell>
          <cell r="N377">
            <v>19</v>
          </cell>
          <cell r="Q377">
            <v>93</v>
          </cell>
          <cell r="R377">
            <v>109</v>
          </cell>
          <cell r="S377">
            <v>26</v>
          </cell>
          <cell r="U377">
            <v>57</v>
          </cell>
          <cell r="V377">
            <v>1358</v>
          </cell>
          <cell r="X377">
            <v>32</v>
          </cell>
          <cell r="Y377">
            <v>75</v>
          </cell>
          <cell r="Z377">
            <v>13</v>
          </cell>
        </row>
        <row r="378">
          <cell r="C378">
            <v>506</v>
          </cell>
          <cell r="E378">
            <v>6</v>
          </cell>
          <cell r="F378">
            <v>2014</v>
          </cell>
          <cell r="G378">
            <v>2876</v>
          </cell>
          <cell r="H378">
            <v>4628</v>
          </cell>
          <cell r="I378">
            <v>471</v>
          </cell>
          <cell r="L378">
            <v>1827</v>
          </cell>
          <cell r="M378">
            <v>17</v>
          </cell>
          <cell r="N378">
            <v>45</v>
          </cell>
          <cell r="Q378">
            <v>271</v>
          </cell>
          <cell r="R378">
            <v>96</v>
          </cell>
          <cell r="S378">
            <v>40</v>
          </cell>
          <cell r="U378">
            <v>106</v>
          </cell>
          <cell r="V378">
            <v>5137</v>
          </cell>
          <cell r="X378">
            <v>71</v>
          </cell>
          <cell r="Y378">
            <v>113</v>
          </cell>
          <cell r="Z378">
            <v>39</v>
          </cell>
        </row>
        <row r="379">
          <cell r="C379">
            <v>507</v>
          </cell>
          <cell r="E379">
            <v>6</v>
          </cell>
          <cell r="F379">
            <v>2014</v>
          </cell>
          <cell r="G379">
            <v>1927</v>
          </cell>
          <cell r="H379">
            <v>1986</v>
          </cell>
          <cell r="I379">
            <v>179</v>
          </cell>
          <cell r="L379">
            <v>431</v>
          </cell>
          <cell r="M379">
            <v>3</v>
          </cell>
          <cell r="N379">
            <v>6</v>
          </cell>
          <cell r="Q379">
            <v>253</v>
          </cell>
          <cell r="R379">
            <v>78</v>
          </cell>
          <cell r="S379">
            <v>0</v>
          </cell>
          <cell r="U379">
            <v>29</v>
          </cell>
          <cell r="V379">
            <v>1001</v>
          </cell>
          <cell r="X379">
            <v>15</v>
          </cell>
          <cell r="Y379">
            <v>68</v>
          </cell>
          <cell r="Z379">
            <v>8</v>
          </cell>
        </row>
        <row r="380">
          <cell r="C380">
            <v>508</v>
          </cell>
          <cell r="E380">
            <v>6</v>
          </cell>
          <cell r="F380">
            <v>2014</v>
          </cell>
          <cell r="G380">
            <v>1996</v>
          </cell>
          <cell r="H380">
            <v>4733</v>
          </cell>
          <cell r="I380">
            <v>251</v>
          </cell>
          <cell r="L380">
            <v>1140</v>
          </cell>
          <cell r="M380">
            <v>38</v>
          </cell>
          <cell r="N380">
            <v>68</v>
          </cell>
          <cell r="Q380">
            <v>138</v>
          </cell>
          <cell r="R380">
            <v>100</v>
          </cell>
          <cell r="S380">
            <v>63</v>
          </cell>
          <cell r="U380">
            <v>99</v>
          </cell>
          <cell r="V380">
            <v>1804</v>
          </cell>
          <cell r="X380">
            <v>70</v>
          </cell>
          <cell r="Y380">
            <v>78</v>
          </cell>
          <cell r="Z380">
            <v>25</v>
          </cell>
        </row>
        <row r="381">
          <cell r="C381">
            <v>509</v>
          </cell>
          <cell r="E381">
            <v>6</v>
          </cell>
          <cell r="F381">
            <v>2014</v>
          </cell>
          <cell r="G381">
            <v>2434</v>
          </cell>
          <cell r="H381">
            <v>2639</v>
          </cell>
          <cell r="I381">
            <v>251</v>
          </cell>
          <cell r="L381">
            <v>1310</v>
          </cell>
          <cell r="M381">
            <v>44</v>
          </cell>
          <cell r="N381">
            <v>13</v>
          </cell>
          <cell r="Q381">
            <v>333</v>
          </cell>
          <cell r="R381">
            <v>97</v>
          </cell>
          <cell r="S381">
            <v>11</v>
          </cell>
          <cell r="U381">
            <v>22</v>
          </cell>
          <cell r="V381">
            <v>4517</v>
          </cell>
          <cell r="X381">
            <v>74</v>
          </cell>
          <cell r="Y381">
            <v>130</v>
          </cell>
          <cell r="Z381">
            <v>45</v>
          </cell>
        </row>
        <row r="382">
          <cell r="C382">
            <v>401</v>
          </cell>
          <cell r="E382">
            <v>6</v>
          </cell>
          <cell r="F382">
            <v>2014</v>
          </cell>
          <cell r="G382">
            <v>8639</v>
          </cell>
          <cell r="H382">
            <v>11133</v>
          </cell>
          <cell r="I382">
            <v>2210</v>
          </cell>
          <cell r="L382">
            <v>7680</v>
          </cell>
          <cell r="M382">
            <v>87</v>
          </cell>
          <cell r="N382">
            <v>206</v>
          </cell>
          <cell r="Q382">
            <v>1716</v>
          </cell>
          <cell r="R382">
            <v>1259</v>
          </cell>
          <cell r="S382">
            <v>124</v>
          </cell>
          <cell r="U382">
            <v>288</v>
          </cell>
          <cell r="V382">
            <v>19987</v>
          </cell>
          <cell r="X382">
            <v>444</v>
          </cell>
          <cell r="Y382">
            <v>1485</v>
          </cell>
          <cell r="Z382">
            <v>779</v>
          </cell>
        </row>
        <row r="383">
          <cell r="C383">
            <v>402</v>
          </cell>
          <cell r="E383">
            <v>6</v>
          </cell>
          <cell r="F383">
            <v>2014</v>
          </cell>
          <cell r="G383">
            <v>4717</v>
          </cell>
          <cell r="H383">
            <v>1776</v>
          </cell>
          <cell r="I383">
            <v>517</v>
          </cell>
          <cell r="L383">
            <v>2704</v>
          </cell>
          <cell r="M383">
            <v>23</v>
          </cell>
          <cell r="N383">
            <v>63</v>
          </cell>
          <cell r="Q383">
            <v>665</v>
          </cell>
          <cell r="R383">
            <v>229</v>
          </cell>
          <cell r="S383">
            <v>18</v>
          </cell>
          <cell r="U383">
            <v>73</v>
          </cell>
          <cell r="V383">
            <v>6059</v>
          </cell>
          <cell r="X383">
            <v>71</v>
          </cell>
          <cell r="Y383">
            <v>226</v>
          </cell>
          <cell r="Z383">
            <v>64</v>
          </cell>
        </row>
        <row r="384">
          <cell r="C384">
            <v>403</v>
          </cell>
          <cell r="E384">
            <v>6</v>
          </cell>
          <cell r="F384">
            <v>2014</v>
          </cell>
          <cell r="G384">
            <v>2722</v>
          </cell>
          <cell r="H384">
            <v>2358</v>
          </cell>
          <cell r="I384">
            <v>517</v>
          </cell>
          <cell r="L384">
            <v>1845</v>
          </cell>
          <cell r="M384">
            <v>9</v>
          </cell>
          <cell r="N384">
            <v>27</v>
          </cell>
          <cell r="Q384">
            <v>289</v>
          </cell>
          <cell r="R384">
            <v>132</v>
          </cell>
          <cell r="S384">
            <v>14</v>
          </cell>
          <cell r="U384">
            <v>34</v>
          </cell>
          <cell r="V384">
            <v>3855</v>
          </cell>
          <cell r="X384">
            <v>0</v>
          </cell>
          <cell r="Y384">
            <v>182</v>
          </cell>
          <cell r="Z384">
            <v>0</v>
          </cell>
        </row>
        <row r="385">
          <cell r="C385">
            <v>404</v>
          </cell>
          <cell r="E385">
            <v>6</v>
          </cell>
          <cell r="F385">
            <v>2014</v>
          </cell>
          <cell r="G385">
            <v>5141</v>
          </cell>
          <cell r="H385">
            <v>2426</v>
          </cell>
          <cell r="I385">
            <v>601</v>
          </cell>
          <cell r="L385">
            <v>2476</v>
          </cell>
          <cell r="M385">
            <v>10</v>
          </cell>
          <cell r="N385">
            <v>31</v>
          </cell>
          <cell r="Q385">
            <v>805</v>
          </cell>
          <cell r="R385">
            <v>166</v>
          </cell>
          <cell r="S385">
            <v>19</v>
          </cell>
          <cell r="U385">
            <v>56</v>
          </cell>
          <cell r="V385">
            <v>6318</v>
          </cell>
          <cell r="X385">
            <v>0</v>
          </cell>
          <cell r="Y385">
            <v>414</v>
          </cell>
          <cell r="Z385">
            <v>21</v>
          </cell>
        </row>
        <row r="386">
          <cell r="C386">
            <v>405</v>
          </cell>
          <cell r="E386">
            <v>6</v>
          </cell>
          <cell r="F386">
            <v>2014</v>
          </cell>
          <cell r="G386">
            <v>2271</v>
          </cell>
          <cell r="H386">
            <v>1087</v>
          </cell>
          <cell r="I386">
            <v>307</v>
          </cell>
          <cell r="L386">
            <v>1676</v>
          </cell>
          <cell r="M386">
            <v>25</v>
          </cell>
          <cell r="N386">
            <v>87</v>
          </cell>
          <cell r="Q386">
            <v>78</v>
          </cell>
          <cell r="R386">
            <v>43</v>
          </cell>
          <cell r="S386">
            <v>44</v>
          </cell>
          <cell r="U386">
            <v>98</v>
          </cell>
          <cell r="V386">
            <v>3522</v>
          </cell>
          <cell r="X386">
            <v>0</v>
          </cell>
          <cell r="Y386">
            <v>116</v>
          </cell>
          <cell r="Z386">
            <v>21</v>
          </cell>
        </row>
        <row r="387">
          <cell r="C387">
            <v>406</v>
          </cell>
          <cell r="E387">
            <v>6</v>
          </cell>
          <cell r="F387">
            <v>2014</v>
          </cell>
          <cell r="G387">
            <v>3319</v>
          </cell>
          <cell r="H387">
            <v>3089</v>
          </cell>
          <cell r="I387">
            <v>416</v>
          </cell>
          <cell r="L387">
            <v>964</v>
          </cell>
          <cell r="M387">
            <v>0</v>
          </cell>
          <cell r="N387">
            <v>0</v>
          </cell>
          <cell r="Q387">
            <v>434</v>
          </cell>
          <cell r="R387">
            <v>174</v>
          </cell>
          <cell r="S387">
            <v>0</v>
          </cell>
          <cell r="U387">
            <v>46</v>
          </cell>
          <cell r="V387">
            <v>1499</v>
          </cell>
          <cell r="X387">
            <v>0</v>
          </cell>
          <cell r="Y387">
            <v>197</v>
          </cell>
          <cell r="Z387">
            <v>0</v>
          </cell>
        </row>
        <row r="388">
          <cell r="C388">
            <v>407</v>
          </cell>
          <cell r="E388">
            <v>6</v>
          </cell>
          <cell r="F388">
            <v>2014</v>
          </cell>
          <cell r="G388">
            <v>3652</v>
          </cell>
          <cell r="H388">
            <v>1148</v>
          </cell>
          <cell r="I388">
            <v>698</v>
          </cell>
          <cell r="L388">
            <v>1892</v>
          </cell>
          <cell r="M388">
            <v>25</v>
          </cell>
          <cell r="N388">
            <v>0</v>
          </cell>
          <cell r="Q388">
            <v>432</v>
          </cell>
          <cell r="R388">
            <v>232</v>
          </cell>
          <cell r="S388">
            <v>0</v>
          </cell>
          <cell r="U388">
            <v>55</v>
          </cell>
          <cell r="V388">
            <v>2727</v>
          </cell>
          <cell r="X388">
            <v>0</v>
          </cell>
          <cell r="Y388">
            <v>266</v>
          </cell>
          <cell r="Z388">
            <v>55</v>
          </cell>
        </row>
        <row r="389">
          <cell r="C389">
            <v>408</v>
          </cell>
          <cell r="E389">
            <v>6</v>
          </cell>
          <cell r="F389">
            <v>2014</v>
          </cell>
          <cell r="G389">
            <v>3587</v>
          </cell>
          <cell r="H389">
            <v>2064</v>
          </cell>
          <cell r="I389">
            <v>530</v>
          </cell>
          <cell r="L389">
            <v>1673</v>
          </cell>
          <cell r="M389">
            <v>0</v>
          </cell>
          <cell r="N389">
            <v>0</v>
          </cell>
          <cell r="Q389">
            <v>1502</v>
          </cell>
          <cell r="R389">
            <v>192</v>
          </cell>
          <cell r="S389">
            <v>0</v>
          </cell>
          <cell r="U389">
            <v>16</v>
          </cell>
          <cell r="V389">
            <v>2186</v>
          </cell>
          <cell r="X389">
            <v>0</v>
          </cell>
          <cell r="Y389">
            <v>0</v>
          </cell>
          <cell r="Z389">
            <v>0</v>
          </cell>
        </row>
        <row r="390">
          <cell r="C390">
            <v>409</v>
          </cell>
          <cell r="E390">
            <v>6</v>
          </cell>
          <cell r="F390">
            <v>2014</v>
          </cell>
          <cell r="G390">
            <v>6973</v>
          </cell>
          <cell r="H390">
            <v>4985</v>
          </cell>
          <cell r="I390">
            <v>452</v>
          </cell>
          <cell r="L390">
            <v>1113</v>
          </cell>
          <cell r="M390">
            <v>43</v>
          </cell>
          <cell r="N390">
            <v>7</v>
          </cell>
          <cell r="Q390">
            <v>1082</v>
          </cell>
          <cell r="R390">
            <v>31</v>
          </cell>
          <cell r="S390">
            <v>7</v>
          </cell>
          <cell r="U390">
            <v>39</v>
          </cell>
          <cell r="V390">
            <v>3011</v>
          </cell>
          <cell r="X390">
            <v>0</v>
          </cell>
          <cell r="Y390">
            <v>367</v>
          </cell>
          <cell r="Z390">
            <v>0</v>
          </cell>
        </row>
        <row r="391">
          <cell r="C391">
            <v>410</v>
          </cell>
          <cell r="E391">
            <v>6</v>
          </cell>
          <cell r="F391">
            <v>2014</v>
          </cell>
          <cell r="G391">
            <v>10109</v>
          </cell>
          <cell r="H391">
            <v>2968</v>
          </cell>
          <cell r="I391">
            <v>1819</v>
          </cell>
          <cell r="L391">
            <v>3960</v>
          </cell>
          <cell r="M391">
            <v>38</v>
          </cell>
          <cell r="N391">
            <v>89</v>
          </cell>
          <cell r="Q391">
            <v>832</v>
          </cell>
          <cell r="R391">
            <v>619</v>
          </cell>
          <cell r="S391">
            <v>37</v>
          </cell>
          <cell r="U391">
            <v>233</v>
          </cell>
          <cell r="V391">
            <v>11273</v>
          </cell>
          <cell r="X391">
            <v>156</v>
          </cell>
          <cell r="Y391">
            <v>403</v>
          </cell>
          <cell r="Z391">
            <v>94</v>
          </cell>
        </row>
        <row r="392">
          <cell r="C392">
            <v>411</v>
          </cell>
          <cell r="E392">
            <v>6</v>
          </cell>
          <cell r="F392">
            <v>2014</v>
          </cell>
          <cell r="G392">
            <v>4826</v>
          </cell>
          <cell r="H392">
            <v>2908</v>
          </cell>
          <cell r="I392">
            <v>638</v>
          </cell>
          <cell r="L392">
            <v>950</v>
          </cell>
          <cell r="M392">
            <v>0</v>
          </cell>
          <cell r="N392">
            <v>0</v>
          </cell>
          <cell r="Q392">
            <v>209</v>
          </cell>
          <cell r="R392">
            <v>87</v>
          </cell>
          <cell r="S392">
            <v>0</v>
          </cell>
          <cell r="U392">
            <v>18</v>
          </cell>
          <cell r="V392">
            <v>2934</v>
          </cell>
          <cell r="X392">
            <v>0</v>
          </cell>
          <cell r="Y392">
            <v>120</v>
          </cell>
          <cell r="Z392">
            <v>22</v>
          </cell>
        </row>
        <row r="393">
          <cell r="C393">
            <v>301</v>
          </cell>
          <cell r="E393">
            <v>6</v>
          </cell>
          <cell r="F393">
            <v>2014</v>
          </cell>
          <cell r="G393">
            <v>10225</v>
          </cell>
          <cell r="H393">
            <v>4410</v>
          </cell>
          <cell r="I393">
            <v>1631</v>
          </cell>
          <cell r="L393">
            <v>3615</v>
          </cell>
          <cell r="M393">
            <v>63</v>
          </cell>
          <cell r="N393">
            <v>86</v>
          </cell>
          <cell r="Q393">
            <v>1639</v>
          </cell>
          <cell r="R393">
            <v>771</v>
          </cell>
          <cell r="S393">
            <v>57</v>
          </cell>
          <cell r="U393">
            <v>363</v>
          </cell>
          <cell r="V393">
            <v>8360</v>
          </cell>
          <cell r="X393">
            <v>293</v>
          </cell>
          <cell r="Y393">
            <v>225</v>
          </cell>
          <cell r="Z393">
            <v>63</v>
          </cell>
        </row>
        <row r="394">
          <cell r="C394">
            <v>302</v>
          </cell>
          <cell r="E394">
            <v>6</v>
          </cell>
          <cell r="F394">
            <v>2014</v>
          </cell>
          <cell r="G394">
            <v>18932</v>
          </cell>
          <cell r="H394">
            <v>2518</v>
          </cell>
          <cell r="I394">
            <v>1199</v>
          </cell>
          <cell r="L394">
            <v>4143</v>
          </cell>
          <cell r="M394">
            <v>49</v>
          </cell>
          <cell r="N394">
            <v>160</v>
          </cell>
          <cell r="Q394">
            <v>1566</v>
          </cell>
          <cell r="R394">
            <v>621</v>
          </cell>
          <cell r="S394">
            <v>42</v>
          </cell>
          <cell r="U394">
            <v>261</v>
          </cell>
          <cell r="V394">
            <v>10568</v>
          </cell>
          <cell r="X394">
            <v>95</v>
          </cell>
          <cell r="Y394">
            <v>594</v>
          </cell>
          <cell r="Z394">
            <v>198</v>
          </cell>
        </row>
        <row r="395">
          <cell r="C395">
            <v>303</v>
          </cell>
          <cell r="E395">
            <v>6</v>
          </cell>
          <cell r="F395">
            <v>2014</v>
          </cell>
          <cell r="G395">
            <v>5641</v>
          </cell>
          <cell r="H395">
            <v>3700</v>
          </cell>
          <cell r="I395">
            <v>696</v>
          </cell>
          <cell r="L395">
            <v>2144</v>
          </cell>
          <cell r="M395">
            <v>0</v>
          </cell>
          <cell r="N395">
            <v>0</v>
          </cell>
          <cell r="Q395">
            <v>1038</v>
          </cell>
          <cell r="R395">
            <v>327</v>
          </cell>
          <cell r="S395">
            <v>0</v>
          </cell>
          <cell r="U395">
            <v>27</v>
          </cell>
          <cell r="V395">
            <v>3432</v>
          </cell>
          <cell r="X395">
            <v>0</v>
          </cell>
          <cell r="Y395">
            <v>0</v>
          </cell>
          <cell r="Z395">
            <v>10</v>
          </cell>
        </row>
        <row r="396">
          <cell r="C396">
            <v>304</v>
          </cell>
          <cell r="E396">
            <v>6</v>
          </cell>
          <cell r="F396">
            <v>2014</v>
          </cell>
          <cell r="G396">
            <v>9257</v>
          </cell>
          <cell r="H396">
            <v>8670</v>
          </cell>
          <cell r="I396">
            <v>929</v>
          </cell>
          <cell r="L396">
            <v>1658</v>
          </cell>
          <cell r="M396">
            <v>0</v>
          </cell>
          <cell r="N396">
            <v>0</v>
          </cell>
          <cell r="Q396">
            <v>1566</v>
          </cell>
          <cell r="R396">
            <v>654</v>
          </cell>
          <cell r="S396">
            <v>0</v>
          </cell>
          <cell r="U396">
            <v>76</v>
          </cell>
          <cell r="V396">
            <v>5048</v>
          </cell>
          <cell r="X396">
            <v>36</v>
          </cell>
          <cell r="Y396">
            <v>436</v>
          </cell>
          <cell r="Z396">
            <v>12</v>
          </cell>
        </row>
        <row r="397">
          <cell r="C397">
            <v>305</v>
          </cell>
          <cell r="E397">
            <v>6</v>
          </cell>
          <cell r="F397">
            <v>2014</v>
          </cell>
          <cell r="G397">
            <v>8168</v>
          </cell>
          <cell r="H397">
            <v>10965</v>
          </cell>
          <cell r="I397">
            <v>626</v>
          </cell>
          <cell r="L397">
            <v>2037</v>
          </cell>
          <cell r="M397">
            <v>22</v>
          </cell>
          <cell r="N397">
            <v>23</v>
          </cell>
          <cell r="Q397">
            <v>1236</v>
          </cell>
          <cell r="R397">
            <v>302</v>
          </cell>
          <cell r="S397">
            <v>23</v>
          </cell>
          <cell r="U397">
            <v>133</v>
          </cell>
          <cell r="V397">
            <v>5048</v>
          </cell>
          <cell r="X397">
            <v>7</v>
          </cell>
          <cell r="Y397">
            <v>198</v>
          </cell>
          <cell r="Z397">
            <v>40</v>
          </cell>
        </row>
        <row r="398">
          <cell r="C398">
            <v>306</v>
          </cell>
          <cell r="E398">
            <v>6</v>
          </cell>
          <cell r="F398">
            <v>2014</v>
          </cell>
          <cell r="G398">
            <v>5027</v>
          </cell>
          <cell r="H398">
            <v>961</v>
          </cell>
          <cell r="I398">
            <v>588</v>
          </cell>
          <cell r="L398">
            <v>1764</v>
          </cell>
          <cell r="M398">
            <v>0</v>
          </cell>
          <cell r="N398">
            <v>1</v>
          </cell>
          <cell r="Q398">
            <v>460</v>
          </cell>
          <cell r="R398">
            <v>234</v>
          </cell>
          <cell r="S398">
            <v>0</v>
          </cell>
          <cell r="U398">
            <v>33</v>
          </cell>
          <cell r="V398">
            <v>2885</v>
          </cell>
          <cell r="X398">
            <v>0</v>
          </cell>
          <cell r="Y398">
            <v>285</v>
          </cell>
          <cell r="Z398">
            <v>23</v>
          </cell>
        </row>
        <row r="399">
          <cell r="C399">
            <v>307</v>
          </cell>
          <cell r="E399">
            <v>6</v>
          </cell>
          <cell r="F399">
            <v>2014</v>
          </cell>
          <cell r="G399">
            <v>6566</v>
          </cell>
          <cell r="H399">
            <v>666</v>
          </cell>
          <cell r="I399">
            <v>809</v>
          </cell>
          <cell r="L399">
            <v>848</v>
          </cell>
          <cell r="M399">
            <v>0</v>
          </cell>
          <cell r="N399">
            <v>0</v>
          </cell>
          <cell r="Q399">
            <v>2172</v>
          </cell>
          <cell r="R399">
            <v>330</v>
          </cell>
          <cell r="S399">
            <v>0</v>
          </cell>
          <cell r="U399">
            <v>14</v>
          </cell>
          <cell r="V399">
            <v>1727</v>
          </cell>
          <cell r="X399">
            <v>0</v>
          </cell>
          <cell r="Y399">
            <v>0</v>
          </cell>
          <cell r="Z399">
            <v>8</v>
          </cell>
        </row>
        <row r="400">
          <cell r="C400">
            <v>308</v>
          </cell>
          <cell r="E400">
            <v>6</v>
          </cell>
          <cell r="F400">
            <v>2014</v>
          </cell>
          <cell r="G400">
            <v>5575</v>
          </cell>
          <cell r="H400">
            <v>1842</v>
          </cell>
          <cell r="I400">
            <v>368</v>
          </cell>
          <cell r="L400">
            <v>653</v>
          </cell>
          <cell r="M400">
            <v>1</v>
          </cell>
          <cell r="N400">
            <v>7</v>
          </cell>
          <cell r="Q400">
            <v>682</v>
          </cell>
          <cell r="R400">
            <v>47</v>
          </cell>
          <cell r="S400">
            <v>0</v>
          </cell>
          <cell r="U400">
            <v>22</v>
          </cell>
          <cell r="V400">
            <v>1820</v>
          </cell>
          <cell r="X400">
            <v>0</v>
          </cell>
          <cell r="Y400">
            <v>85</v>
          </cell>
          <cell r="Z400">
            <v>7</v>
          </cell>
        </row>
        <row r="401">
          <cell r="C401">
            <v>201</v>
          </cell>
          <cell r="E401">
            <v>6</v>
          </cell>
          <cell r="F401">
            <v>2014</v>
          </cell>
          <cell r="G401">
            <v>13321</v>
          </cell>
          <cell r="H401">
            <v>14926</v>
          </cell>
          <cell r="I401">
            <v>2014</v>
          </cell>
          <cell r="L401">
            <v>9310</v>
          </cell>
          <cell r="M401">
            <v>0</v>
          </cell>
          <cell r="N401">
            <v>148</v>
          </cell>
          <cell r="Q401">
            <v>1923</v>
          </cell>
          <cell r="R401">
            <v>634</v>
          </cell>
          <cell r="S401">
            <v>4</v>
          </cell>
          <cell r="U401">
            <v>0</v>
          </cell>
          <cell r="V401">
            <v>14839</v>
          </cell>
          <cell r="X401">
            <v>406</v>
          </cell>
          <cell r="Y401">
            <v>1024</v>
          </cell>
          <cell r="Z401">
            <v>438</v>
          </cell>
        </row>
        <row r="402">
          <cell r="C402">
            <v>202</v>
          </cell>
          <cell r="E402">
            <v>6</v>
          </cell>
          <cell r="F402">
            <v>2014</v>
          </cell>
          <cell r="G402">
            <v>5754</v>
          </cell>
          <cell r="H402">
            <v>8328</v>
          </cell>
          <cell r="I402">
            <v>835</v>
          </cell>
          <cell r="L402">
            <v>5053</v>
          </cell>
          <cell r="M402">
            <v>146</v>
          </cell>
          <cell r="N402">
            <v>51</v>
          </cell>
          <cell r="Q402">
            <v>1889</v>
          </cell>
          <cell r="R402">
            <v>891</v>
          </cell>
          <cell r="S402">
            <v>36</v>
          </cell>
          <cell r="U402">
            <v>214</v>
          </cell>
          <cell r="V402">
            <v>6235</v>
          </cell>
          <cell r="X402">
            <v>145</v>
          </cell>
          <cell r="Y402">
            <v>585</v>
          </cell>
          <cell r="Z402">
            <v>156</v>
          </cell>
        </row>
        <row r="403">
          <cell r="C403">
            <v>203</v>
          </cell>
          <cell r="E403">
            <v>6</v>
          </cell>
          <cell r="F403">
            <v>2014</v>
          </cell>
          <cell r="G403">
            <v>7334</v>
          </cell>
          <cell r="H403">
            <v>5571</v>
          </cell>
          <cell r="I403">
            <v>975</v>
          </cell>
          <cell r="L403">
            <v>1671</v>
          </cell>
          <cell r="M403">
            <v>69</v>
          </cell>
          <cell r="N403">
            <v>15</v>
          </cell>
          <cell r="Q403">
            <v>916</v>
          </cell>
          <cell r="R403">
            <v>306</v>
          </cell>
          <cell r="S403">
            <v>2</v>
          </cell>
          <cell r="U403">
            <v>77</v>
          </cell>
          <cell r="V403">
            <v>3731</v>
          </cell>
          <cell r="X403">
            <v>35</v>
          </cell>
          <cell r="Y403">
            <v>261</v>
          </cell>
          <cell r="Z403">
            <v>33</v>
          </cell>
        </row>
        <row r="404">
          <cell r="C404">
            <v>204</v>
          </cell>
          <cell r="E404">
            <v>6</v>
          </cell>
          <cell r="F404">
            <v>2014</v>
          </cell>
          <cell r="G404">
            <v>6414</v>
          </cell>
          <cell r="H404">
            <v>4086</v>
          </cell>
          <cell r="I404">
            <v>866</v>
          </cell>
          <cell r="L404">
            <v>1863</v>
          </cell>
          <cell r="M404">
            <v>30</v>
          </cell>
          <cell r="N404">
            <v>0</v>
          </cell>
          <cell r="Q404">
            <v>306</v>
          </cell>
          <cell r="R404">
            <v>216</v>
          </cell>
          <cell r="S404">
            <v>0</v>
          </cell>
          <cell r="U404">
            <v>60</v>
          </cell>
          <cell r="V404">
            <v>2164</v>
          </cell>
          <cell r="X404">
            <v>0</v>
          </cell>
          <cell r="Y404">
            <v>103</v>
          </cell>
          <cell r="Z404">
            <v>31</v>
          </cell>
        </row>
        <row r="405">
          <cell r="C405">
            <v>205</v>
          </cell>
          <cell r="E405">
            <v>6</v>
          </cell>
          <cell r="F405">
            <v>2014</v>
          </cell>
          <cell r="G405">
            <v>3816</v>
          </cell>
          <cell r="H405">
            <v>4518</v>
          </cell>
          <cell r="I405">
            <v>861</v>
          </cell>
          <cell r="L405">
            <v>3817</v>
          </cell>
          <cell r="M405">
            <v>72</v>
          </cell>
          <cell r="N405">
            <v>180</v>
          </cell>
          <cell r="Q405">
            <v>736</v>
          </cell>
          <cell r="R405">
            <v>406</v>
          </cell>
          <cell r="S405">
            <v>135</v>
          </cell>
          <cell r="U405">
            <v>486</v>
          </cell>
          <cell r="V405">
            <v>8027</v>
          </cell>
          <cell r="X405">
            <v>833</v>
          </cell>
          <cell r="Y405">
            <v>101</v>
          </cell>
          <cell r="Z405">
            <v>33</v>
          </cell>
        </row>
        <row r="406">
          <cell r="C406">
            <v>206</v>
          </cell>
          <cell r="E406">
            <v>6</v>
          </cell>
          <cell r="F406">
            <v>2014</v>
          </cell>
          <cell r="G406">
            <v>3821</v>
          </cell>
          <cell r="H406">
            <v>3121</v>
          </cell>
          <cell r="I406">
            <v>335</v>
          </cell>
          <cell r="L406">
            <v>1431</v>
          </cell>
          <cell r="M406">
            <v>0</v>
          </cell>
          <cell r="N406">
            <v>0</v>
          </cell>
          <cell r="Q406">
            <v>778</v>
          </cell>
          <cell r="R406">
            <v>198</v>
          </cell>
          <cell r="S406">
            <v>0</v>
          </cell>
          <cell r="U406">
            <v>14</v>
          </cell>
          <cell r="V406">
            <v>2866</v>
          </cell>
          <cell r="X406">
            <v>0</v>
          </cell>
          <cell r="Y406">
            <v>223</v>
          </cell>
          <cell r="Z406">
            <v>119</v>
          </cell>
        </row>
        <row r="407">
          <cell r="C407">
            <v>207</v>
          </cell>
          <cell r="E407">
            <v>6</v>
          </cell>
          <cell r="F407">
            <v>2014</v>
          </cell>
          <cell r="G407">
            <v>3244</v>
          </cell>
          <cell r="H407">
            <v>4047</v>
          </cell>
          <cell r="I407">
            <v>296</v>
          </cell>
          <cell r="L407">
            <v>570</v>
          </cell>
          <cell r="M407">
            <v>0</v>
          </cell>
          <cell r="N407">
            <v>2</v>
          </cell>
          <cell r="Q407">
            <v>437</v>
          </cell>
          <cell r="R407">
            <v>215</v>
          </cell>
          <cell r="S407">
            <v>0</v>
          </cell>
          <cell r="U407">
            <v>39</v>
          </cell>
          <cell r="V407">
            <v>1632</v>
          </cell>
          <cell r="X407">
            <v>0</v>
          </cell>
          <cell r="Y407">
            <v>223</v>
          </cell>
          <cell r="Z407">
            <v>30</v>
          </cell>
        </row>
        <row r="408">
          <cell r="C408">
            <v>102</v>
          </cell>
          <cell r="E408">
            <v>6</v>
          </cell>
          <cell r="F408">
            <v>2014</v>
          </cell>
          <cell r="G408">
            <v>4635</v>
          </cell>
          <cell r="H408">
            <v>5242</v>
          </cell>
          <cell r="I408">
            <v>409</v>
          </cell>
          <cell r="L408">
            <v>1942</v>
          </cell>
          <cell r="M408">
            <v>57</v>
          </cell>
          <cell r="N408">
            <v>6</v>
          </cell>
          <cell r="Q408">
            <v>981</v>
          </cell>
          <cell r="R408">
            <v>435</v>
          </cell>
          <cell r="S408">
            <v>16</v>
          </cell>
          <cell r="U408">
            <v>115</v>
          </cell>
          <cell r="V408">
            <v>3527</v>
          </cell>
          <cell r="X408">
            <v>120</v>
          </cell>
          <cell r="Y408">
            <v>350</v>
          </cell>
          <cell r="Z408">
            <v>69</v>
          </cell>
        </row>
        <row r="409">
          <cell r="C409">
            <v>103</v>
          </cell>
          <cell r="E409">
            <v>6</v>
          </cell>
          <cell r="F409">
            <v>2014</v>
          </cell>
          <cell r="G409">
            <v>2245</v>
          </cell>
          <cell r="H409">
            <v>2524</v>
          </cell>
          <cell r="I409">
            <v>464</v>
          </cell>
          <cell r="L409">
            <v>969</v>
          </cell>
          <cell r="M409">
            <v>18</v>
          </cell>
          <cell r="N409">
            <v>0</v>
          </cell>
          <cell r="Q409">
            <v>536</v>
          </cell>
          <cell r="R409">
            <v>261</v>
          </cell>
          <cell r="S409">
            <v>2</v>
          </cell>
          <cell r="U409">
            <v>15</v>
          </cell>
          <cell r="V409">
            <v>3189</v>
          </cell>
          <cell r="X409">
            <v>0</v>
          </cell>
          <cell r="Y409">
            <v>136</v>
          </cell>
          <cell r="Z409">
            <v>0</v>
          </cell>
        </row>
        <row r="410">
          <cell r="C410">
            <v>104</v>
          </cell>
          <cell r="E410">
            <v>6</v>
          </cell>
          <cell r="F410">
            <v>2014</v>
          </cell>
          <cell r="G410">
            <v>2510</v>
          </cell>
          <cell r="H410">
            <v>4700</v>
          </cell>
          <cell r="I410">
            <v>353</v>
          </cell>
          <cell r="L410">
            <v>4242</v>
          </cell>
          <cell r="M410">
            <v>100</v>
          </cell>
          <cell r="N410">
            <v>108</v>
          </cell>
          <cell r="Q410">
            <v>810</v>
          </cell>
          <cell r="R410">
            <v>715</v>
          </cell>
          <cell r="S410">
            <v>161</v>
          </cell>
          <cell r="U410">
            <v>369</v>
          </cell>
          <cell r="V410">
            <v>859</v>
          </cell>
          <cell r="X410">
            <v>0</v>
          </cell>
          <cell r="Y410">
            <v>18</v>
          </cell>
          <cell r="Z410">
            <v>0</v>
          </cell>
        </row>
        <row r="411">
          <cell r="C411">
            <v>105</v>
          </cell>
          <cell r="E411">
            <v>6</v>
          </cell>
          <cell r="F411">
            <v>2014</v>
          </cell>
          <cell r="G411">
            <v>6172</v>
          </cell>
          <cell r="H411">
            <v>7617</v>
          </cell>
          <cell r="I411">
            <v>718</v>
          </cell>
          <cell r="L411">
            <v>30001</v>
          </cell>
          <cell r="M411">
            <v>16</v>
          </cell>
          <cell r="N411">
            <v>59</v>
          </cell>
          <cell r="Q411">
            <v>1125</v>
          </cell>
          <cell r="R411">
            <v>345</v>
          </cell>
          <cell r="S411">
            <v>48</v>
          </cell>
          <cell r="U411">
            <v>89</v>
          </cell>
          <cell r="V411">
            <v>4997</v>
          </cell>
          <cell r="X411">
            <v>167</v>
          </cell>
          <cell r="Y411">
            <v>372</v>
          </cell>
          <cell r="Z411">
            <v>87</v>
          </cell>
        </row>
        <row r="412">
          <cell r="C412">
            <v>106</v>
          </cell>
          <cell r="E412">
            <v>6</v>
          </cell>
          <cell r="F412">
            <v>2014</v>
          </cell>
          <cell r="G412">
            <v>2788</v>
          </cell>
          <cell r="H412">
            <v>2449</v>
          </cell>
          <cell r="I412">
            <v>327</v>
          </cell>
          <cell r="L412">
            <v>1729</v>
          </cell>
          <cell r="M412">
            <v>9</v>
          </cell>
          <cell r="N412">
            <v>7</v>
          </cell>
          <cell r="Q412">
            <v>330</v>
          </cell>
          <cell r="R412">
            <v>98</v>
          </cell>
          <cell r="S412">
            <v>20</v>
          </cell>
          <cell r="U412">
            <v>67</v>
          </cell>
          <cell r="V412">
            <v>1866</v>
          </cell>
          <cell r="X412">
            <v>139</v>
          </cell>
          <cell r="Y412">
            <v>139</v>
          </cell>
          <cell r="Z412">
            <v>0</v>
          </cell>
        </row>
        <row r="413">
          <cell r="C413">
            <v>107</v>
          </cell>
          <cell r="E413">
            <v>6</v>
          </cell>
          <cell r="F413">
            <v>2014</v>
          </cell>
          <cell r="G413">
            <v>3363</v>
          </cell>
          <cell r="H413">
            <v>6286</v>
          </cell>
          <cell r="I413">
            <v>180</v>
          </cell>
          <cell r="L413">
            <v>424</v>
          </cell>
          <cell r="M413">
            <v>0</v>
          </cell>
          <cell r="N413">
            <v>0</v>
          </cell>
          <cell r="Q413">
            <v>173</v>
          </cell>
          <cell r="R413">
            <v>88</v>
          </cell>
          <cell r="S413">
            <v>0</v>
          </cell>
          <cell r="U413">
            <v>17</v>
          </cell>
          <cell r="V413">
            <v>1979</v>
          </cell>
          <cell r="X413">
            <v>0</v>
          </cell>
          <cell r="Y413">
            <v>132</v>
          </cell>
          <cell r="Z413">
            <v>0</v>
          </cell>
        </row>
        <row r="414">
          <cell r="C414">
            <v>108</v>
          </cell>
          <cell r="E414">
            <v>6</v>
          </cell>
          <cell r="F414">
            <v>2014</v>
          </cell>
          <cell r="G414">
            <v>2038</v>
          </cell>
          <cell r="H414">
            <v>652</v>
          </cell>
          <cell r="I414">
            <v>192</v>
          </cell>
          <cell r="L414">
            <v>540</v>
          </cell>
          <cell r="M414">
            <v>0</v>
          </cell>
          <cell r="N414">
            <v>8</v>
          </cell>
          <cell r="Q414">
            <v>39</v>
          </cell>
          <cell r="R414">
            <v>20</v>
          </cell>
          <cell r="S414">
            <v>0</v>
          </cell>
          <cell r="U414">
            <v>4</v>
          </cell>
          <cell r="V414">
            <v>1820</v>
          </cell>
          <cell r="X414">
            <v>0</v>
          </cell>
          <cell r="Y414">
            <v>70</v>
          </cell>
          <cell r="Z414">
            <v>0</v>
          </cell>
        </row>
        <row r="415">
          <cell r="C415">
            <v>109</v>
          </cell>
          <cell r="E415">
            <v>6</v>
          </cell>
          <cell r="F415">
            <v>2014</v>
          </cell>
          <cell r="G415">
            <v>2651</v>
          </cell>
          <cell r="H415">
            <v>2684</v>
          </cell>
          <cell r="I415">
            <v>279</v>
          </cell>
          <cell r="L415">
            <v>936</v>
          </cell>
          <cell r="M415">
            <v>0</v>
          </cell>
          <cell r="N415">
            <v>29</v>
          </cell>
          <cell r="Q415">
            <v>122</v>
          </cell>
          <cell r="R415">
            <v>97</v>
          </cell>
          <cell r="S415">
            <v>4</v>
          </cell>
          <cell r="U415">
            <v>24</v>
          </cell>
          <cell r="V415">
            <v>1605</v>
          </cell>
          <cell r="X415">
            <v>0</v>
          </cell>
          <cell r="Y415">
            <v>99</v>
          </cell>
          <cell r="Z415">
            <v>0</v>
          </cell>
        </row>
        <row r="416">
          <cell r="C416">
            <v>110</v>
          </cell>
          <cell r="E416">
            <v>6</v>
          </cell>
          <cell r="F416">
            <v>2014</v>
          </cell>
          <cell r="G416">
            <v>3453</v>
          </cell>
          <cell r="H416">
            <v>2156</v>
          </cell>
          <cell r="I416">
            <v>654</v>
          </cell>
          <cell r="L416">
            <v>1618</v>
          </cell>
          <cell r="M416">
            <v>21</v>
          </cell>
          <cell r="N416">
            <v>0</v>
          </cell>
          <cell r="Q416">
            <v>523</v>
          </cell>
          <cell r="R416">
            <v>161</v>
          </cell>
          <cell r="S416">
            <v>0</v>
          </cell>
          <cell r="U416">
            <v>10</v>
          </cell>
          <cell r="V416">
            <v>1879</v>
          </cell>
          <cell r="X416">
            <v>0</v>
          </cell>
          <cell r="Y416">
            <v>43</v>
          </cell>
          <cell r="Z416">
            <v>0</v>
          </cell>
        </row>
        <row r="417">
          <cell r="C417">
            <v>111</v>
          </cell>
          <cell r="E417">
            <v>6</v>
          </cell>
          <cell r="F417">
            <v>2014</v>
          </cell>
          <cell r="G417">
            <v>2357</v>
          </cell>
          <cell r="H417">
            <v>998</v>
          </cell>
          <cell r="I417">
            <v>286</v>
          </cell>
          <cell r="L417">
            <v>302</v>
          </cell>
          <cell r="M417">
            <v>0</v>
          </cell>
          <cell r="N417">
            <v>0</v>
          </cell>
          <cell r="Q417">
            <v>343</v>
          </cell>
          <cell r="R417">
            <v>62</v>
          </cell>
          <cell r="S417">
            <v>0</v>
          </cell>
          <cell r="U417">
            <v>9</v>
          </cell>
          <cell r="V417">
            <v>837</v>
          </cell>
          <cell r="X417">
            <v>0</v>
          </cell>
          <cell r="Y417">
            <v>0</v>
          </cell>
          <cell r="Z417">
            <v>0</v>
          </cell>
        </row>
        <row r="418">
          <cell r="C418">
            <v>112</v>
          </cell>
          <cell r="E418">
            <v>6</v>
          </cell>
          <cell r="F418">
            <v>2014</v>
          </cell>
          <cell r="G418">
            <v>6164</v>
          </cell>
          <cell r="H418">
            <v>6712</v>
          </cell>
          <cell r="I418">
            <v>383</v>
          </cell>
          <cell r="L418">
            <v>1427</v>
          </cell>
          <cell r="M418">
            <v>0</v>
          </cell>
          <cell r="N418">
            <v>0</v>
          </cell>
          <cell r="Q418">
            <v>549</v>
          </cell>
          <cell r="R418">
            <v>132</v>
          </cell>
          <cell r="S418">
            <v>0</v>
          </cell>
          <cell r="U418">
            <v>39</v>
          </cell>
          <cell r="V418">
            <v>4412</v>
          </cell>
          <cell r="X418">
            <v>0</v>
          </cell>
          <cell r="Y418">
            <v>99</v>
          </cell>
          <cell r="Z418">
            <v>0</v>
          </cell>
        </row>
        <row r="419">
          <cell r="C419">
            <v>1102</v>
          </cell>
          <cell r="E419">
            <v>7</v>
          </cell>
          <cell r="F419">
            <v>2014</v>
          </cell>
          <cell r="G419">
            <v>4366</v>
          </cell>
          <cell r="H419">
            <v>2193</v>
          </cell>
          <cell r="I419">
            <v>284</v>
          </cell>
          <cell r="L419">
            <v>745</v>
          </cell>
          <cell r="M419">
            <v>33</v>
          </cell>
          <cell r="N419">
            <v>22</v>
          </cell>
          <cell r="Q419">
            <v>169</v>
          </cell>
          <cell r="R419">
            <v>80</v>
          </cell>
          <cell r="S419">
            <v>2</v>
          </cell>
          <cell r="U419">
            <v>22</v>
          </cell>
          <cell r="V419">
            <v>1320</v>
          </cell>
          <cell r="X419">
            <v>0</v>
          </cell>
          <cell r="Y419">
            <v>128</v>
          </cell>
          <cell r="Z419">
            <v>18</v>
          </cell>
        </row>
        <row r="420">
          <cell r="C420">
            <v>1103</v>
          </cell>
          <cell r="E420">
            <v>7</v>
          </cell>
          <cell r="F420">
            <v>2014</v>
          </cell>
          <cell r="G420">
            <v>4575</v>
          </cell>
          <cell r="H420">
            <v>1474</v>
          </cell>
          <cell r="I420">
            <v>236</v>
          </cell>
          <cell r="L420">
            <v>801</v>
          </cell>
          <cell r="M420">
            <v>37</v>
          </cell>
          <cell r="N420">
            <v>0</v>
          </cell>
          <cell r="Q420">
            <v>311</v>
          </cell>
          <cell r="R420">
            <v>47</v>
          </cell>
          <cell r="S420">
            <v>0</v>
          </cell>
          <cell r="U420">
            <v>4</v>
          </cell>
          <cell r="V420">
            <v>3542</v>
          </cell>
          <cell r="X420">
            <v>47</v>
          </cell>
          <cell r="Y420">
            <v>170</v>
          </cell>
          <cell r="Z420">
            <v>21</v>
          </cell>
        </row>
        <row r="421">
          <cell r="C421">
            <v>1104</v>
          </cell>
          <cell r="E421">
            <v>7</v>
          </cell>
          <cell r="F421">
            <v>2014</v>
          </cell>
          <cell r="G421">
            <v>6467</v>
          </cell>
          <cell r="H421">
            <v>11158</v>
          </cell>
          <cell r="I421">
            <v>739</v>
          </cell>
          <cell r="L421">
            <v>2664</v>
          </cell>
          <cell r="M421">
            <v>71</v>
          </cell>
          <cell r="N421">
            <v>35</v>
          </cell>
          <cell r="Q421">
            <v>604</v>
          </cell>
          <cell r="R421">
            <v>320</v>
          </cell>
          <cell r="S421">
            <v>3</v>
          </cell>
          <cell r="U421">
            <v>66</v>
          </cell>
          <cell r="V421">
            <v>7516</v>
          </cell>
          <cell r="X421">
            <v>140</v>
          </cell>
          <cell r="Y421">
            <v>367</v>
          </cell>
          <cell r="Z421">
            <v>180</v>
          </cell>
        </row>
        <row r="422">
          <cell r="C422">
            <v>1105</v>
          </cell>
          <cell r="E422">
            <v>7</v>
          </cell>
          <cell r="F422">
            <v>2014</v>
          </cell>
          <cell r="G422">
            <v>3069</v>
          </cell>
          <cell r="H422">
            <v>2811</v>
          </cell>
          <cell r="I422">
            <v>236</v>
          </cell>
          <cell r="L422">
            <v>439</v>
          </cell>
          <cell r="M422">
            <v>20</v>
          </cell>
          <cell r="N422">
            <v>0</v>
          </cell>
          <cell r="Q422">
            <v>128</v>
          </cell>
          <cell r="R422">
            <v>80</v>
          </cell>
          <cell r="S422">
            <v>4</v>
          </cell>
          <cell r="U422">
            <v>21</v>
          </cell>
          <cell r="V422">
            <v>1052</v>
          </cell>
          <cell r="X422">
            <v>36</v>
          </cell>
          <cell r="Y422">
            <v>79</v>
          </cell>
          <cell r="Z422">
            <v>39</v>
          </cell>
        </row>
        <row r="423">
          <cell r="C423">
            <v>1106</v>
          </cell>
          <cell r="E423">
            <v>7</v>
          </cell>
          <cell r="F423">
            <v>2014</v>
          </cell>
          <cell r="G423">
            <v>2674</v>
          </cell>
          <cell r="H423">
            <v>760</v>
          </cell>
          <cell r="I423">
            <v>110</v>
          </cell>
          <cell r="L423">
            <v>120</v>
          </cell>
          <cell r="M423">
            <v>0</v>
          </cell>
          <cell r="N423">
            <v>0</v>
          </cell>
          <cell r="Q423">
            <v>302</v>
          </cell>
          <cell r="R423">
            <v>7</v>
          </cell>
          <cell r="S423">
            <v>0</v>
          </cell>
          <cell r="U423">
            <v>7</v>
          </cell>
          <cell r="V423">
            <v>790</v>
          </cell>
          <cell r="X423">
            <v>0</v>
          </cell>
          <cell r="Y423">
            <v>51</v>
          </cell>
          <cell r="Z423">
            <v>13</v>
          </cell>
        </row>
        <row r="424">
          <cell r="C424">
            <v>1107</v>
          </cell>
          <cell r="E424">
            <v>7</v>
          </cell>
          <cell r="F424">
            <v>2014</v>
          </cell>
          <cell r="G424">
            <v>5155</v>
          </cell>
          <cell r="H424">
            <v>1172</v>
          </cell>
          <cell r="I424">
            <v>207</v>
          </cell>
          <cell r="L424">
            <v>465</v>
          </cell>
          <cell r="M424">
            <v>18</v>
          </cell>
          <cell r="N424">
            <v>5</v>
          </cell>
          <cell r="Q424">
            <v>136</v>
          </cell>
          <cell r="R424">
            <v>45</v>
          </cell>
          <cell r="S424">
            <v>1</v>
          </cell>
          <cell r="U424">
            <v>19</v>
          </cell>
          <cell r="V424">
            <v>1456</v>
          </cell>
          <cell r="X424">
            <v>24</v>
          </cell>
          <cell r="Y424">
            <v>68</v>
          </cell>
          <cell r="Z424">
            <v>26</v>
          </cell>
        </row>
        <row r="425">
          <cell r="C425">
            <v>1102</v>
          </cell>
          <cell r="E425">
            <v>7</v>
          </cell>
          <cell r="F425">
            <v>2014</v>
          </cell>
          <cell r="G425">
            <v>4707</v>
          </cell>
          <cell r="H425">
            <v>2379</v>
          </cell>
          <cell r="I425">
            <v>334</v>
          </cell>
          <cell r="L425">
            <v>821</v>
          </cell>
          <cell r="M425">
            <v>43</v>
          </cell>
          <cell r="N425">
            <v>14</v>
          </cell>
          <cell r="Q425">
            <v>260</v>
          </cell>
          <cell r="R425">
            <v>95</v>
          </cell>
          <cell r="S425">
            <v>3</v>
          </cell>
          <cell r="U425">
            <v>33</v>
          </cell>
          <cell r="V425">
            <v>1422</v>
          </cell>
          <cell r="X425">
            <v>0</v>
          </cell>
          <cell r="Y425">
            <v>133</v>
          </cell>
          <cell r="Z425">
            <v>20</v>
          </cell>
        </row>
        <row r="426">
          <cell r="C426">
            <v>1103</v>
          </cell>
          <cell r="E426">
            <v>7</v>
          </cell>
          <cell r="F426">
            <v>2014</v>
          </cell>
          <cell r="G426">
            <v>2787</v>
          </cell>
          <cell r="H426">
            <v>1932</v>
          </cell>
          <cell r="I426">
            <v>279</v>
          </cell>
          <cell r="L426">
            <v>684</v>
          </cell>
          <cell r="M426">
            <v>18</v>
          </cell>
          <cell r="N426">
            <v>0</v>
          </cell>
          <cell r="Q426">
            <v>337</v>
          </cell>
          <cell r="R426">
            <v>39</v>
          </cell>
          <cell r="S426">
            <v>0</v>
          </cell>
          <cell r="U426">
            <v>8</v>
          </cell>
          <cell r="V426">
            <v>3495</v>
          </cell>
          <cell r="X426">
            <v>38</v>
          </cell>
          <cell r="Y426">
            <v>183</v>
          </cell>
          <cell r="Z426">
            <v>18</v>
          </cell>
        </row>
        <row r="427">
          <cell r="C427">
            <v>1104</v>
          </cell>
          <cell r="E427">
            <v>7</v>
          </cell>
          <cell r="F427">
            <v>2014</v>
          </cell>
          <cell r="G427">
            <v>6332</v>
          </cell>
          <cell r="H427">
            <v>11456</v>
          </cell>
          <cell r="I427">
            <v>690</v>
          </cell>
          <cell r="L427">
            <v>2348</v>
          </cell>
          <cell r="M427">
            <v>71</v>
          </cell>
          <cell r="N427">
            <v>32</v>
          </cell>
          <cell r="Q427">
            <v>705</v>
          </cell>
          <cell r="R427">
            <v>305</v>
          </cell>
          <cell r="S427">
            <v>4</v>
          </cell>
          <cell r="U427">
            <v>48</v>
          </cell>
          <cell r="V427">
            <v>8915</v>
          </cell>
          <cell r="X427">
            <v>221</v>
          </cell>
          <cell r="Y427">
            <v>313</v>
          </cell>
          <cell r="Z427">
            <v>160</v>
          </cell>
        </row>
        <row r="428">
          <cell r="C428">
            <v>1105</v>
          </cell>
          <cell r="E428">
            <v>7</v>
          </cell>
          <cell r="F428">
            <v>2014</v>
          </cell>
          <cell r="G428">
            <v>2918</v>
          </cell>
          <cell r="H428">
            <v>2724</v>
          </cell>
          <cell r="I428">
            <v>270</v>
          </cell>
          <cell r="L428">
            <v>474</v>
          </cell>
          <cell r="M428">
            <v>21</v>
          </cell>
          <cell r="N428">
            <v>0</v>
          </cell>
          <cell r="Q428">
            <v>150</v>
          </cell>
          <cell r="R428">
            <v>69</v>
          </cell>
          <cell r="S428">
            <v>5</v>
          </cell>
          <cell r="U428">
            <v>27</v>
          </cell>
          <cell r="V428">
            <v>1018</v>
          </cell>
          <cell r="X428">
            <v>28</v>
          </cell>
          <cell r="Y428">
            <v>103</v>
          </cell>
          <cell r="Z428">
            <v>44</v>
          </cell>
        </row>
        <row r="429">
          <cell r="C429">
            <v>1106</v>
          </cell>
          <cell r="E429">
            <v>7</v>
          </cell>
          <cell r="F429">
            <v>2014</v>
          </cell>
          <cell r="G429">
            <v>2424</v>
          </cell>
          <cell r="H429">
            <v>834</v>
          </cell>
          <cell r="I429">
            <v>154</v>
          </cell>
          <cell r="L429">
            <v>172</v>
          </cell>
          <cell r="M429">
            <v>0</v>
          </cell>
          <cell r="N429">
            <v>0</v>
          </cell>
          <cell r="Q429">
            <v>369</v>
          </cell>
          <cell r="R429">
            <v>15</v>
          </cell>
          <cell r="S429">
            <v>0</v>
          </cell>
          <cell r="U429">
            <v>5</v>
          </cell>
          <cell r="V429">
            <v>760</v>
          </cell>
          <cell r="X429">
            <v>0</v>
          </cell>
          <cell r="Y429">
            <v>67</v>
          </cell>
          <cell r="Z429">
            <v>17</v>
          </cell>
        </row>
        <row r="430">
          <cell r="C430">
            <v>1107</v>
          </cell>
          <cell r="E430">
            <v>7</v>
          </cell>
          <cell r="F430">
            <v>2014</v>
          </cell>
          <cell r="G430">
            <v>4909</v>
          </cell>
          <cell r="H430">
            <v>1167</v>
          </cell>
          <cell r="I430">
            <v>235</v>
          </cell>
          <cell r="L430">
            <v>681</v>
          </cell>
          <cell r="M430">
            <v>0</v>
          </cell>
          <cell r="N430">
            <v>12</v>
          </cell>
          <cell r="Q430">
            <v>127</v>
          </cell>
          <cell r="R430">
            <v>38</v>
          </cell>
          <cell r="S430">
            <v>2</v>
          </cell>
          <cell r="U430">
            <v>23</v>
          </cell>
          <cell r="V430">
            <v>1553</v>
          </cell>
          <cell r="X430">
            <v>10</v>
          </cell>
          <cell r="Y430">
            <v>142</v>
          </cell>
          <cell r="Z430">
            <v>20</v>
          </cell>
        </row>
        <row r="431">
          <cell r="C431">
            <v>701</v>
          </cell>
          <cell r="E431">
            <v>7</v>
          </cell>
          <cell r="F431">
            <v>2014</v>
          </cell>
          <cell r="G431">
            <v>16207</v>
          </cell>
          <cell r="H431">
            <v>11988</v>
          </cell>
          <cell r="I431">
            <v>618</v>
          </cell>
          <cell r="L431">
            <v>7641</v>
          </cell>
          <cell r="M431">
            <v>79</v>
          </cell>
          <cell r="N431">
            <v>136</v>
          </cell>
          <cell r="Q431">
            <v>2020</v>
          </cell>
          <cell r="R431">
            <v>1173</v>
          </cell>
          <cell r="S431">
            <v>13</v>
          </cell>
          <cell r="U431">
            <v>129</v>
          </cell>
          <cell r="V431">
            <v>16310</v>
          </cell>
          <cell r="X431">
            <v>0</v>
          </cell>
          <cell r="Y431">
            <v>958</v>
          </cell>
          <cell r="Z431">
            <v>312</v>
          </cell>
        </row>
        <row r="432">
          <cell r="C432">
            <v>702</v>
          </cell>
          <cell r="E432">
            <v>7</v>
          </cell>
          <cell r="F432">
            <v>2014</v>
          </cell>
          <cell r="G432">
            <v>4457</v>
          </cell>
          <cell r="H432">
            <v>973</v>
          </cell>
          <cell r="I432">
            <v>431</v>
          </cell>
          <cell r="L432">
            <v>384</v>
          </cell>
          <cell r="M432">
            <v>33</v>
          </cell>
          <cell r="N432">
            <v>0</v>
          </cell>
          <cell r="Q432">
            <v>180</v>
          </cell>
          <cell r="R432">
            <v>64</v>
          </cell>
          <cell r="S432">
            <v>0</v>
          </cell>
          <cell r="U432">
            <v>12</v>
          </cell>
          <cell r="V432">
            <v>1845</v>
          </cell>
          <cell r="X432">
            <v>0</v>
          </cell>
          <cell r="Y432">
            <v>147</v>
          </cell>
          <cell r="Z432">
            <v>39</v>
          </cell>
        </row>
        <row r="433">
          <cell r="C433">
            <v>703</v>
          </cell>
          <cell r="E433">
            <v>7</v>
          </cell>
          <cell r="F433">
            <v>2014</v>
          </cell>
          <cell r="G433">
            <v>5733</v>
          </cell>
          <cell r="H433">
            <v>8187</v>
          </cell>
          <cell r="I433">
            <v>535</v>
          </cell>
          <cell r="L433">
            <v>1719</v>
          </cell>
          <cell r="M433">
            <v>27</v>
          </cell>
          <cell r="N433">
            <v>14</v>
          </cell>
          <cell r="Q433">
            <v>529</v>
          </cell>
          <cell r="R433">
            <v>82</v>
          </cell>
          <cell r="S433">
            <v>10</v>
          </cell>
          <cell r="U433">
            <v>29</v>
          </cell>
          <cell r="V433">
            <v>7810</v>
          </cell>
          <cell r="X433">
            <v>168</v>
          </cell>
          <cell r="Y433">
            <v>412</v>
          </cell>
          <cell r="Z433">
            <v>287</v>
          </cell>
        </row>
        <row r="434">
          <cell r="C434">
            <v>704</v>
          </cell>
          <cell r="E434">
            <v>7</v>
          </cell>
          <cell r="F434">
            <v>2014</v>
          </cell>
          <cell r="G434">
            <v>12935</v>
          </cell>
          <cell r="H434">
            <v>4391</v>
          </cell>
          <cell r="I434">
            <v>984</v>
          </cell>
          <cell r="L434">
            <v>4003</v>
          </cell>
          <cell r="M434">
            <v>193</v>
          </cell>
          <cell r="N434">
            <v>66</v>
          </cell>
          <cell r="Q434">
            <v>645</v>
          </cell>
          <cell r="R434">
            <v>426</v>
          </cell>
          <cell r="S434">
            <v>46</v>
          </cell>
          <cell r="U434">
            <v>254</v>
          </cell>
          <cell r="V434">
            <v>10353</v>
          </cell>
          <cell r="X434">
            <v>51</v>
          </cell>
          <cell r="Y434">
            <v>338</v>
          </cell>
          <cell r="Z434">
            <v>117</v>
          </cell>
        </row>
        <row r="435">
          <cell r="C435">
            <v>705</v>
          </cell>
          <cell r="E435">
            <v>7</v>
          </cell>
          <cell r="F435">
            <v>2014</v>
          </cell>
          <cell r="G435">
            <v>4578</v>
          </cell>
          <cell r="H435">
            <v>1054</v>
          </cell>
          <cell r="I435">
            <v>546</v>
          </cell>
          <cell r="L435">
            <v>982</v>
          </cell>
          <cell r="M435">
            <v>36</v>
          </cell>
          <cell r="N435">
            <v>0</v>
          </cell>
          <cell r="Q435">
            <v>357</v>
          </cell>
          <cell r="R435">
            <v>147</v>
          </cell>
          <cell r="S435">
            <v>0</v>
          </cell>
          <cell r="U435">
            <v>16</v>
          </cell>
          <cell r="V435">
            <v>2131</v>
          </cell>
          <cell r="X435">
            <v>0</v>
          </cell>
          <cell r="Y435">
            <v>159</v>
          </cell>
          <cell r="Z435">
            <v>2</v>
          </cell>
        </row>
        <row r="436">
          <cell r="C436">
            <v>706</v>
          </cell>
          <cell r="E436">
            <v>7</v>
          </cell>
          <cell r="F436">
            <v>2014</v>
          </cell>
          <cell r="G436">
            <v>8629</v>
          </cell>
          <cell r="H436">
            <v>3126</v>
          </cell>
          <cell r="I436">
            <v>968</v>
          </cell>
          <cell r="L436">
            <v>2915</v>
          </cell>
          <cell r="M436">
            <v>48</v>
          </cell>
          <cell r="N436">
            <v>39</v>
          </cell>
          <cell r="Q436">
            <v>720</v>
          </cell>
          <cell r="R436">
            <v>501</v>
          </cell>
          <cell r="S436">
            <v>9</v>
          </cell>
          <cell r="U436">
            <v>115</v>
          </cell>
          <cell r="V436">
            <v>7429</v>
          </cell>
          <cell r="X436">
            <v>0</v>
          </cell>
          <cell r="Y436">
            <v>194</v>
          </cell>
          <cell r="Z436">
            <v>0</v>
          </cell>
        </row>
        <row r="437">
          <cell r="C437">
            <v>707</v>
          </cell>
          <cell r="E437">
            <v>7</v>
          </cell>
          <cell r="F437">
            <v>2014</v>
          </cell>
          <cell r="G437">
            <v>3796</v>
          </cell>
          <cell r="H437">
            <v>3011</v>
          </cell>
          <cell r="I437">
            <v>193</v>
          </cell>
          <cell r="L437">
            <v>1082</v>
          </cell>
          <cell r="M437">
            <v>17</v>
          </cell>
          <cell r="N437">
            <v>1</v>
          </cell>
          <cell r="Q437">
            <v>283</v>
          </cell>
          <cell r="R437">
            <v>153</v>
          </cell>
          <cell r="S437">
            <v>6</v>
          </cell>
          <cell r="U437">
            <v>39</v>
          </cell>
          <cell r="V437">
            <v>2112</v>
          </cell>
          <cell r="X437">
            <v>0</v>
          </cell>
          <cell r="Y437">
            <v>74</v>
          </cell>
          <cell r="Z437">
            <v>20</v>
          </cell>
        </row>
        <row r="438">
          <cell r="C438">
            <v>708</v>
          </cell>
          <cell r="E438">
            <v>7</v>
          </cell>
          <cell r="F438">
            <v>2014</v>
          </cell>
          <cell r="G438">
            <v>4623</v>
          </cell>
          <cell r="H438">
            <v>1841</v>
          </cell>
          <cell r="I438">
            <v>245</v>
          </cell>
          <cell r="L438">
            <v>807</v>
          </cell>
          <cell r="M438">
            <v>19</v>
          </cell>
          <cell r="N438">
            <v>0</v>
          </cell>
          <cell r="Q438">
            <v>200</v>
          </cell>
          <cell r="R438">
            <v>38</v>
          </cell>
          <cell r="S438">
            <v>0</v>
          </cell>
          <cell r="U438">
            <v>9</v>
          </cell>
          <cell r="V438">
            <v>1741</v>
          </cell>
          <cell r="X438">
            <v>0</v>
          </cell>
          <cell r="Y438">
            <v>10</v>
          </cell>
          <cell r="Z438">
            <v>34</v>
          </cell>
        </row>
        <row r="439">
          <cell r="C439">
            <v>709</v>
          </cell>
          <cell r="E439">
            <v>7</v>
          </cell>
          <cell r="F439">
            <v>2014</v>
          </cell>
          <cell r="G439">
            <v>3576</v>
          </cell>
          <cell r="H439">
            <v>1451</v>
          </cell>
          <cell r="I439">
            <v>717</v>
          </cell>
          <cell r="L439">
            <v>717</v>
          </cell>
          <cell r="M439">
            <v>0</v>
          </cell>
          <cell r="N439">
            <v>0</v>
          </cell>
          <cell r="Q439">
            <v>0</v>
          </cell>
          <cell r="R439">
            <v>0</v>
          </cell>
          <cell r="S439">
            <v>0</v>
          </cell>
          <cell r="U439">
            <v>4</v>
          </cell>
          <cell r="V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C440">
            <v>1301</v>
          </cell>
          <cell r="E440">
            <v>7</v>
          </cell>
          <cell r="F440">
            <v>2014</v>
          </cell>
          <cell r="G440">
            <v>6952</v>
          </cell>
          <cell r="H440">
            <v>2883</v>
          </cell>
          <cell r="I440">
            <v>891</v>
          </cell>
          <cell r="L440">
            <v>4939</v>
          </cell>
          <cell r="M440">
            <v>46</v>
          </cell>
          <cell r="N440">
            <v>56</v>
          </cell>
          <cell r="Q440">
            <v>869</v>
          </cell>
          <cell r="R440">
            <v>560</v>
          </cell>
          <cell r="S440">
            <v>33</v>
          </cell>
          <cell r="U440">
            <v>153</v>
          </cell>
          <cell r="V440">
            <v>8104</v>
          </cell>
          <cell r="X440">
            <v>505</v>
          </cell>
          <cell r="Y440">
            <v>497</v>
          </cell>
          <cell r="Z440">
            <v>195</v>
          </cell>
        </row>
        <row r="441">
          <cell r="C441">
            <v>1302</v>
          </cell>
          <cell r="E441">
            <v>7</v>
          </cell>
          <cell r="F441">
            <v>2014</v>
          </cell>
          <cell r="G441">
            <v>3211</v>
          </cell>
          <cell r="H441">
            <v>2509</v>
          </cell>
          <cell r="I441">
            <v>348</v>
          </cell>
          <cell r="L441">
            <v>960</v>
          </cell>
          <cell r="M441">
            <v>34</v>
          </cell>
          <cell r="N441">
            <v>0</v>
          </cell>
          <cell r="Q441">
            <v>522</v>
          </cell>
          <cell r="R441">
            <v>315</v>
          </cell>
          <cell r="S441">
            <v>0</v>
          </cell>
          <cell r="U441">
            <v>23</v>
          </cell>
          <cell r="V441">
            <v>1762</v>
          </cell>
          <cell r="X441">
            <v>35</v>
          </cell>
          <cell r="Y441">
            <v>81</v>
          </cell>
          <cell r="Z441">
            <v>0</v>
          </cell>
        </row>
        <row r="442">
          <cell r="C442">
            <v>1303</v>
          </cell>
          <cell r="E442">
            <v>7</v>
          </cell>
          <cell r="F442">
            <v>2014</v>
          </cell>
          <cell r="G442">
            <v>6426</v>
          </cell>
          <cell r="H442">
            <v>5159</v>
          </cell>
          <cell r="I442">
            <v>528</v>
          </cell>
          <cell r="L442">
            <v>1101</v>
          </cell>
          <cell r="M442">
            <v>0</v>
          </cell>
          <cell r="N442">
            <v>54</v>
          </cell>
          <cell r="Q442">
            <v>1376</v>
          </cell>
          <cell r="R442">
            <v>314</v>
          </cell>
          <cell r="S442">
            <v>3</v>
          </cell>
          <cell r="U442">
            <v>0</v>
          </cell>
          <cell r="V442">
            <v>3930</v>
          </cell>
          <cell r="X442">
            <v>0</v>
          </cell>
          <cell r="Y442">
            <v>195</v>
          </cell>
          <cell r="Z442">
            <v>46</v>
          </cell>
        </row>
        <row r="443">
          <cell r="C443">
            <v>1304</v>
          </cell>
          <cell r="E443">
            <v>7</v>
          </cell>
          <cell r="F443">
            <v>2014</v>
          </cell>
          <cell r="G443">
            <v>1838</v>
          </cell>
          <cell r="H443">
            <v>2107</v>
          </cell>
          <cell r="I443">
            <v>445</v>
          </cell>
          <cell r="L443">
            <v>1731</v>
          </cell>
          <cell r="M443">
            <v>18</v>
          </cell>
          <cell r="N443">
            <v>75</v>
          </cell>
          <cell r="Q443">
            <v>114</v>
          </cell>
          <cell r="R443">
            <v>98</v>
          </cell>
          <cell r="S443">
            <v>25</v>
          </cell>
          <cell r="U443">
            <v>203</v>
          </cell>
          <cell r="V443">
            <v>1317</v>
          </cell>
          <cell r="X443">
            <v>32</v>
          </cell>
          <cell r="Y443">
            <v>4</v>
          </cell>
          <cell r="Z443">
            <v>0</v>
          </cell>
        </row>
        <row r="444">
          <cell r="C444">
            <v>1305</v>
          </cell>
          <cell r="E444">
            <v>7</v>
          </cell>
          <cell r="F444">
            <v>2014</v>
          </cell>
          <cell r="G444">
            <v>2427</v>
          </cell>
          <cell r="H444">
            <v>552</v>
          </cell>
          <cell r="I444">
            <v>0</v>
          </cell>
          <cell r="L444">
            <v>0</v>
          </cell>
          <cell r="M444">
            <v>0</v>
          </cell>
          <cell r="N444">
            <v>0</v>
          </cell>
          <cell r="Q444">
            <v>0</v>
          </cell>
          <cell r="R444">
            <v>0</v>
          </cell>
          <cell r="S444">
            <v>0</v>
          </cell>
          <cell r="U444">
            <v>0</v>
          </cell>
          <cell r="V444">
            <v>293</v>
          </cell>
          <cell r="X444">
            <v>0</v>
          </cell>
          <cell r="Y444">
            <v>0</v>
          </cell>
          <cell r="Z444">
            <v>0</v>
          </cell>
        </row>
        <row r="445">
          <cell r="C445">
            <v>1306</v>
          </cell>
          <cell r="E445">
            <v>7</v>
          </cell>
          <cell r="F445">
            <v>2014</v>
          </cell>
          <cell r="G445">
            <v>2289</v>
          </cell>
          <cell r="H445">
            <v>4416</v>
          </cell>
          <cell r="I445">
            <v>289</v>
          </cell>
          <cell r="L445">
            <v>436</v>
          </cell>
          <cell r="M445">
            <v>0</v>
          </cell>
          <cell r="N445">
            <v>0</v>
          </cell>
          <cell r="Q445">
            <v>208</v>
          </cell>
          <cell r="R445">
            <v>152</v>
          </cell>
          <cell r="S445">
            <v>0</v>
          </cell>
          <cell r="U445">
            <v>27</v>
          </cell>
          <cell r="V445">
            <v>1460</v>
          </cell>
          <cell r="X445">
            <v>33</v>
          </cell>
          <cell r="Y445">
            <v>63</v>
          </cell>
          <cell r="Z445">
            <v>0</v>
          </cell>
        </row>
        <row r="446">
          <cell r="C446">
            <v>1301</v>
          </cell>
          <cell r="E446">
            <v>7</v>
          </cell>
          <cell r="F446">
            <v>2014</v>
          </cell>
          <cell r="G446">
            <v>7187</v>
          </cell>
          <cell r="H446">
            <v>3469</v>
          </cell>
          <cell r="I446">
            <v>933</v>
          </cell>
          <cell r="L446">
            <v>5170</v>
          </cell>
          <cell r="M446">
            <v>45</v>
          </cell>
          <cell r="N446">
            <v>65</v>
          </cell>
          <cell r="Q446">
            <v>996</v>
          </cell>
          <cell r="R446">
            <v>599</v>
          </cell>
          <cell r="S446">
            <v>11</v>
          </cell>
          <cell r="U446">
            <v>149</v>
          </cell>
          <cell r="V446">
            <v>9747</v>
          </cell>
          <cell r="X446">
            <v>630</v>
          </cell>
          <cell r="Y446">
            <v>627</v>
          </cell>
          <cell r="Z446">
            <v>180</v>
          </cell>
        </row>
        <row r="447">
          <cell r="C447">
            <v>1302</v>
          </cell>
          <cell r="E447">
            <v>7</v>
          </cell>
          <cell r="F447">
            <v>2014</v>
          </cell>
          <cell r="G447">
            <v>3290</v>
          </cell>
          <cell r="H447">
            <v>2600</v>
          </cell>
          <cell r="I447">
            <v>357</v>
          </cell>
          <cell r="L447">
            <v>983</v>
          </cell>
          <cell r="M447">
            <v>24</v>
          </cell>
          <cell r="N447">
            <v>0</v>
          </cell>
          <cell r="Q447">
            <v>506</v>
          </cell>
          <cell r="R447">
            <v>313</v>
          </cell>
          <cell r="S447">
            <v>0</v>
          </cell>
          <cell r="U447">
            <v>22</v>
          </cell>
          <cell r="V447">
            <v>1736</v>
          </cell>
          <cell r="X447">
            <v>31</v>
          </cell>
          <cell r="Y447">
            <v>66</v>
          </cell>
          <cell r="Z447">
            <v>0</v>
          </cell>
        </row>
        <row r="448">
          <cell r="C448">
            <v>1303</v>
          </cell>
          <cell r="E448">
            <v>7</v>
          </cell>
          <cell r="F448">
            <v>2014</v>
          </cell>
          <cell r="G448">
            <v>6524</v>
          </cell>
          <cell r="H448">
            <v>5273</v>
          </cell>
          <cell r="I448">
            <v>528</v>
          </cell>
          <cell r="L448">
            <v>1074</v>
          </cell>
          <cell r="M448">
            <v>0</v>
          </cell>
          <cell r="N448">
            <v>39</v>
          </cell>
          <cell r="Q448">
            <v>1434</v>
          </cell>
          <cell r="R448">
            <v>312</v>
          </cell>
          <cell r="S448">
            <v>1</v>
          </cell>
          <cell r="U448">
            <v>0</v>
          </cell>
          <cell r="V448">
            <v>5154</v>
          </cell>
          <cell r="X448">
            <v>0</v>
          </cell>
          <cell r="Y448">
            <v>181</v>
          </cell>
          <cell r="Z448">
            <v>43</v>
          </cell>
        </row>
        <row r="449">
          <cell r="C449">
            <v>1304</v>
          </cell>
          <cell r="E449">
            <v>7</v>
          </cell>
          <cell r="F449">
            <v>2014</v>
          </cell>
          <cell r="G449">
            <v>1859</v>
          </cell>
          <cell r="H449">
            <v>2452</v>
          </cell>
          <cell r="I449">
            <v>291</v>
          </cell>
          <cell r="L449">
            <v>1369</v>
          </cell>
          <cell r="M449">
            <v>21</v>
          </cell>
          <cell r="N449">
            <v>52</v>
          </cell>
          <cell r="Q449">
            <v>114</v>
          </cell>
          <cell r="R449">
            <v>90</v>
          </cell>
          <cell r="S449">
            <v>8</v>
          </cell>
          <cell r="U449">
            <v>174</v>
          </cell>
          <cell r="V449">
            <v>2917</v>
          </cell>
          <cell r="X449">
            <v>25</v>
          </cell>
          <cell r="Y449">
            <v>3</v>
          </cell>
          <cell r="Z449">
            <v>0</v>
          </cell>
        </row>
        <row r="450">
          <cell r="C450">
            <v>1305</v>
          </cell>
          <cell r="E450">
            <v>7</v>
          </cell>
          <cell r="F450">
            <v>2014</v>
          </cell>
          <cell r="G450">
            <v>2555</v>
          </cell>
          <cell r="H450">
            <v>699</v>
          </cell>
          <cell r="I450">
            <v>0</v>
          </cell>
          <cell r="L450">
            <v>0</v>
          </cell>
          <cell r="M450">
            <v>0</v>
          </cell>
          <cell r="N450">
            <v>0</v>
          </cell>
          <cell r="Q450">
            <v>0</v>
          </cell>
          <cell r="R450">
            <v>0</v>
          </cell>
          <cell r="S450">
            <v>0</v>
          </cell>
          <cell r="U450">
            <v>0</v>
          </cell>
          <cell r="V450">
            <v>225</v>
          </cell>
          <cell r="X450">
            <v>0</v>
          </cell>
          <cell r="Y450">
            <v>0</v>
          </cell>
          <cell r="Z450">
            <v>0</v>
          </cell>
        </row>
        <row r="451">
          <cell r="C451">
            <v>1306</v>
          </cell>
          <cell r="E451">
            <v>7</v>
          </cell>
          <cell r="F451">
            <v>2014</v>
          </cell>
          <cell r="G451">
            <v>2359</v>
          </cell>
          <cell r="H451">
            <v>4553</v>
          </cell>
          <cell r="I451">
            <v>199</v>
          </cell>
          <cell r="L451">
            <v>319</v>
          </cell>
          <cell r="M451">
            <v>0</v>
          </cell>
          <cell r="N451">
            <v>0</v>
          </cell>
          <cell r="Q451">
            <v>184</v>
          </cell>
          <cell r="R451">
            <v>111</v>
          </cell>
          <cell r="S451">
            <v>0</v>
          </cell>
          <cell r="U451">
            <v>18</v>
          </cell>
          <cell r="V451">
            <v>1480</v>
          </cell>
          <cell r="X451">
            <v>33</v>
          </cell>
          <cell r="Y451">
            <v>47</v>
          </cell>
          <cell r="Z451">
            <v>0</v>
          </cell>
        </row>
        <row r="452">
          <cell r="C452">
            <v>1202</v>
          </cell>
          <cell r="E452">
            <v>7</v>
          </cell>
          <cell r="F452">
            <v>2014</v>
          </cell>
          <cell r="G452">
            <v>2475</v>
          </cell>
          <cell r="H452">
            <v>771</v>
          </cell>
          <cell r="I452">
            <v>185</v>
          </cell>
          <cell r="L452">
            <v>0</v>
          </cell>
          <cell r="M452">
            <v>0</v>
          </cell>
          <cell r="N452">
            <v>0</v>
          </cell>
          <cell r="Q452">
            <v>233</v>
          </cell>
          <cell r="R452">
            <v>0</v>
          </cell>
          <cell r="S452">
            <v>0</v>
          </cell>
          <cell r="U452">
            <v>0</v>
          </cell>
          <cell r="V452">
            <v>1659</v>
          </cell>
          <cell r="X452">
            <v>0</v>
          </cell>
          <cell r="Y452">
            <v>0</v>
          </cell>
          <cell r="Z452">
            <v>0</v>
          </cell>
        </row>
        <row r="453">
          <cell r="C453">
            <v>1203</v>
          </cell>
          <cell r="E453">
            <v>7</v>
          </cell>
          <cell r="F453">
            <v>2014</v>
          </cell>
          <cell r="G453">
            <v>9354</v>
          </cell>
          <cell r="H453">
            <v>2992</v>
          </cell>
          <cell r="I453">
            <v>735</v>
          </cell>
          <cell r="L453">
            <v>1540</v>
          </cell>
          <cell r="M453">
            <v>149</v>
          </cell>
          <cell r="N453">
            <v>0</v>
          </cell>
          <cell r="Q453">
            <v>480</v>
          </cell>
          <cell r="R453">
            <v>164</v>
          </cell>
          <cell r="S453">
            <v>0</v>
          </cell>
          <cell r="U453">
            <v>30</v>
          </cell>
          <cell r="V453">
            <v>1083</v>
          </cell>
          <cell r="X453">
            <v>0</v>
          </cell>
          <cell r="Y453">
            <v>145</v>
          </cell>
          <cell r="Z453">
            <v>0</v>
          </cell>
        </row>
        <row r="454">
          <cell r="C454">
            <v>1204</v>
          </cell>
          <cell r="E454">
            <v>7</v>
          </cell>
          <cell r="F454">
            <v>2014</v>
          </cell>
          <cell r="G454">
            <v>7378</v>
          </cell>
          <cell r="H454">
            <v>3475</v>
          </cell>
          <cell r="I454">
            <v>703</v>
          </cell>
          <cell r="L454">
            <v>894</v>
          </cell>
          <cell r="M454">
            <v>79</v>
          </cell>
          <cell r="N454">
            <v>0</v>
          </cell>
          <cell r="Q454">
            <v>913</v>
          </cell>
          <cell r="R454">
            <v>167</v>
          </cell>
          <cell r="S454">
            <v>0</v>
          </cell>
          <cell r="U454">
            <v>42</v>
          </cell>
          <cell r="V454">
            <v>1811</v>
          </cell>
          <cell r="X454">
            <v>0</v>
          </cell>
          <cell r="Y454">
            <v>153</v>
          </cell>
          <cell r="Z454">
            <v>40</v>
          </cell>
        </row>
        <row r="455">
          <cell r="C455">
            <v>1205</v>
          </cell>
          <cell r="E455">
            <v>7</v>
          </cell>
          <cell r="F455">
            <v>2014</v>
          </cell>
          <cell r="G455">
            <v>7671</v>
          </cell>
          <cell r="H455">
            <v>6963</v>
          </cell>
          <cell r="I455">
            <v>1278</v>
          </cell>
          <cell r="L455">
            <v>2202</v>
          </cell>
          <cell r="M455">
            <v>137</v>
          </cell>
          <cell r="N455">
            <v>22</v>
          </cell>
          <cell r="Q455">
            <v>1083</v>
          </cell>
          <cell r="R455">
            <v>794</v>
          </cell>
          <cell r="S455">
            <v>9</v>
          </cell>
          <cell r="U455">
            <v>197</v>
          </cell>
          <cell r="V455">
            <v>3450</v>
          </cell>
          <cell r="X455">
            <v>0</v>
          </cell>
          <cell r="Y455">
            <v>267</v>
          </cell>
          <cell r="Z455">
            <v>57</v>
          </cell>
        </row>
        <row r="456">
          <cell r="C456">
            <v>1206</v>
          </cell>
          <cell r="E456">
            <v>7</v>
          </cell>
          <cell r="F456">
            <v>2014</v>
          </cell>
          <cell r="G456">
            <v>5148</v>
          </cell>
          <cell r="H456">
            <v>5775</v>
          </cell>
          <cell r="I456">
            <v>194</v>
          </cell>
          <cell r="L456">
            <v>1193</v>
          </cell>
          <cell r="M456">
            <v>80</v>
          </cell>
          <cell r="N456">
            <v>40</v>
          </cell>
          <cell r="Q456">
            <v>814</v>
          </cell>
          <cell r="R456">
            <v>36</v>
          </cell>
          <cell r="S456">
            <v>0</v>
          </cell>
          <cell r="U456">
            <v>73</v>
          </cell>
          <cell r="V456">
            <v>4010</v>
          </cell>
          <cell r="X456">
            <v>0</v>
          </cell>
          <cell r="Y456">
            <v>125</v>
          </cell>
          <cell r="Z456">
            <v>0</v>
          </cell>
        </row>
        <row r="457">
          <cell r="C457">
            <v>1207</v>
          </cell>
          <cell r="E457">
            <v>7</v>
          </cell>
          <cell r="F457">
            <v>2014</v>
          </cell>
          <cell r="G457">
            <v>17005</v>
          </cell>
          <cell r="H457">
            <v>6355</v>
          </cell>
          <cell r="I457">
            <v>2307</v>
          </cell>
          <cell r="L457">
            <v>3483</v>
          </cell>
          <cell r="M457">
            <v>128</v>
          </cell>
          <cell r="N457">
            <v>39</v>
          </cell>
          <cell r="Q457">
            <v>3138</v>
          </cell>
          <cell r="R457">
            <v>589</v>
          </cell>
          <cell r="S457">
            <v>36</v>
          </cell>
          <cell r="U457">
            <v>273</v>
          </cell>
          <cell r="V457">
            <v>6912</v>
          </cell>
          <cell r="X457">
            <v>0</v>
          </cell>
          <cell r="Y457">
            <v>722</v>
          </cell>
          <cell r="Z457">
            <v>211</v>
          </cell>
        </row>
        <row r="458">
          <cell r="C458">
            <v>1208</v>
          </cell>
          <cell r="E458">
            <v>7</v>
          </cell>
          <cell r="F458">
            <v>2014</v>
          </cell>
          <cell r="G458">
            <v>12486</v>
          </cell>
          <cell r="H458">
            <v>6434</v>
          </cell>
          <cell r="I458">
            <v>795</v>
          </cell>
          <cell r="L458">
            <v>1949</v>
          </cell>
          <cell r="M458">
            <v>109</v>
          </cell>
          <cell r="N458">
            <v>0</v>
          </cell>
          <cell r="Q458">
            <v>1437</v>
          </cell>
          <cell r="R458">
            <v>316</v>
          </cell>
          <cell r="S458">
            <v>0</v>
          </cell>
          <cell r="U458">
            <v>77</v>
          </cell>
          <cell r="V458">
            <v>4557</v>
          </cell>
          <cell r="X458">
            <v>85</v>
          </cell>
          <cell r="Y458">
            <v>136</v>
          </cell>
          <cell r="Z458">
            <v>40</v>
          </cell>
        </row>
        <row r="459">
          <cell r="C459">
            <v>1209</v>
          </cell>
          <cell r="E459">
            <v>7</v>
          </cell>
          <cell r="F459">
            <v>2014</v>
          </cell>
          <cell r="G459">
            <v>8222</v>
          </cell>
          <cell r="H459">
            <v>6952</v>
          </cell>
          <cell r="I459">
            <v>587</v>
          </cell>
          <cell r="L459">
            <v>874</v>
          </cell>
          <cell r="M459">
            <v>0</v>
          </cell>
          <cell r="N459">
            <v>10</v>
          </cell>
          <cell r="Q459">
            <v>271</v>
          </cell>
          <cell r="R459">
            <v>73</v>
          </cell>
          <cell r="S459">
            <v>1</v>
          </cell>
          <cell r="U459">
            <v>36</v>
          </cell>
          <cell r="V459">
            <v>2723</v>
          </cell>
          <cell r="X459">
            <v>0</v>
          </cell>
          <cell r="Y459">
            <v>356</v>
          </cell>
          <cell r="Z459">
            <v>30</v>
          </cell>
        </row>
        <row r="460">
          <cell r="C460">
            <v>1210</v>
          </cell>
          <cell r="E460">
            <v>7</v>
          </cell>
          <cell r="F460">
            <v>2014</v>
          </cell>
          <cell r="G460">
            <v>9506</v>
          </cell>
          <cell r="H460">
            <v>8589</v>
          </cell>
          <cell r="I460">
            <v>815</v>
          </cell>
          <cell r="L460">
            <v>2054</v>
          </cell>
          <cell r="M460">
            <v>97</v>
          </cell>
          <cell r="N460">
            <v>17</v>
          </cell>
          <cell r="Q460">
            <v>733</v>
          </cell>
          <cell r="R460">
            <v>222</v>
          </cell>
          <cell r="S460">
            <v>17</v>
          </cell>
          <cell r="U460">
            <v>98</v>
          </cell>
          <cell r="V460">
            <v>8092</v>
          </cell>
          <cell r="X460">
            <v>172</v>
          </cell>
          <cell r="Y460">
            <v>469</v>
          </cell>
          <cell r="Z460">
            <v>90</v>
          </cell>
        </row>
        <row r="461">
          <cell r="C461">
            <v>1211</v>
          </cell>
          <cell r="E461">
            <v>7</v>
          </cell>
          <cell r="F461">
            <v>2014</v>
          </cell>
          <cell r="G461">
            <v>7642</v>
          </cell>
          <cell r="H461">
            <v>7071</v>
          </cell>
          <cell r="I461">
            <v>269</v>
          </cell>
          <cell r="L461">
            <v>785</v>
          </cell>
          <cell r="M461">
            <v>69</v>
          </cell>
          <cell r="N461">
            <v>0</v>
          </cell>
          <cell r="Q461">
            <v>254</v>
          </cell>
          <cell r="R461">
            <v>98</v>
          </cell>
          <cell r="S461">
            <v>0</v>
          </cell>
          <cell r="U461">
            <v>17</v>
          </cell>
          <cell r="V461">
            <v>1009</v>
          </cell>
          <cell r="X461">
            <v>0</v>
          </cell>
          <cell r="Y461">
            <v>0</v>
          </cell>
          <cell r="Z461">
            <v>0</v>
          </cell>
        </row>
        <row r="462">
          <cell r="C462">
            <v>1212</v>
          </cell>
          <cell r="E462">
            <v>7</v>
          </cell>
          <cell r="F462">
            <v>2014</v>
          </cell>
          <cell r="G462">
            <v>8309</v>
          </cell>
          <cell r="H462">
            <v>5171</v>
          </cell>
          <cell r="I462">
            <v>473</v>
          </cell>
          <cell r="L462">
            <v>751</v>
          </cell>
          <cell r="M462">
            <v>50</v>
          </cell>
          <cell r="N462">
            <v>0</v>
          </cell>
          <cell r="Q462">
            <v>798</v>
          </cell>
          <cell r="R462">
            <v>195</v>
          </cell>
          <cell r="S462">
            <v>0</v>
          </cell>
          <cell r="U462">
            <v>65</v>
          </cell>
          <cell r="V462">
            <v>2202</v>
          </cell>
          <cell r="X462">
            <v>88</v>
          </cell>
          <cell r="Y462">
            <v>136</v>
          </cell>
          <cell r="Z462">
            <v>0</v>
          </cell>
        </row>
        <row r="463">
          <cell r="C463">
            <v>1213</v>
          </cell>
          <cell r="E463">
            <v>7</v>
          </cell>
          <cell r="F463">
            <v>2014</v>
          </cell>
          <cell r="G463">
            <v>4591</v>
          </cell>
          <cell r="H463">
            <v>2074</v>
          </cell>
          <cell r="I463">
            <v>151</v>
          </cell>
          <cell r="L463">
            <v>149</v>
          </cell>
          <cell r="M463">
            <v>0</v>
          </cell>
          <cell r="N463">
            <v>0</v>
          </cell>
          <cell r="Q463">
            <v>92</v>
          </cell>
          <cell r="R463">
            <v>12</v>
          </cell>
          <cell r="S463">
            <v>1</v>
          </cell>
          <cell r="U463">
            <v>2</v>
          </cell>
          <cell r="V463">
            <v>1413</v>
          </cell>
          <cell r="X463">
            <v>0</v>
          </cell>
          <cell r="Y463">
            <v>51</v>
          </cell>
          <cell r="Z463">
            <v>0</v>
          </cell>
        </row>
        <row r="464">
          <cell r="C464">
            <v>1214</v>
          </cell>
          <cell r="E464">
            <v>7</v>
          </cell>
          <cell r="F464">
            <v>2014</v>
          </cell>
          <cell r="G464">
            <v>6397</v>
          </cell>
          <cell r="H464">
            <v>2691</v>
          </cell>
          <cell r="I464">
            <v>232</v>
          </cell>
          <cell r="L464">
            <v>0</v>
          </cell>
          <cell r="M464">
            <v>40</v>
          </cell>
          <cell r="N464">
            <v>0</v>
          </cell>
          <cell r="Q464">
            <v>256</v>
          </cell>
          <cell r="R464">
            <v>0</v>
          </cell>
          <cell r="S464">
            <v>0</v>
          </cell>
          <cell r="U464">
            <v>6</v>
          </cell>
          <cell r="V464">
            <v>801</v>
          </cell>
          <cell r="X464">
            <v>0</v>
          </cell>
          <cell r="Y464">
            <v>95</v>
          </cell>
          <cell r="Z464">
            <v>41</v>
          </cell>
        </row>
        <row r="465">
          <cell r="C465">
            <v>1215</v>
          </cell>
          <cell r="E465">
            <v>7</v>
          </cell>
          <cell r="F465">
            <v>2014</v>
          </cell>
          <cell r="G465">
            <v>7962</v>
          </cell>
          <cell r="H465">
            <v>1861</v>
          </cell>
          <cell r="I465">
            <v>275</v>
          </cell>
          <cell r="L465">
            <v>117</v>
          </cell>
          <cell r="M465">
            <v>0</v>
          </cell>
          <cell r="N465">
            <v>0</v>
          </cell>
          <cell r="Q465">
            <v>161</v>
          </cell>
          <cell r="R465">
            <v>27</v>
          </cell>
          <cell r="S465">
            <v>0</v>
          </cell>
          <cell r="U465">
            <v>10</v>
          </cell>
          <cell r="V465">
            <v>1221</v>
          </cell>
          <cell r="X465">
            <v>0</v>
          </cell>
          <cell r="Y465">
            <v>65</v>
          </cell>
          <cell r="Z465">
            <v>0</v>
          </cell>
        </row>
        <row r="466">
          <cell r="C466">
            <v>1001</v>
          </cell>
          <cell r="E466">
            <v>7</v>
          </cell>
          <cell r="F466">
            <v>2014</v>
          </cell>
          <cell r="G466">
            <v>18350</v>
          </cell>
          <cell r="H466">
            <v>7083</v>
          </cell>
          <cell r="I466">
            <v>3429</v>
          </cell>
          <cell r="L466">
            <v>7709</v>
          </cell>
          <cell r="M466">
            <v>107</v>
          </cell>
          <cell r="N466">
            <v>184</v>
          </cell>
          <cell r="Q466">
            <v>3805</v>
          </cell>
          <cell r="R466">
            <v>2467</v>
          </cell>
          <cell r="S466">
            <v>43</v>
          </cell>
          <cell r="U466">
            <v>265</v>
          </cell>
          <cell r="V466">
            <v>16190</v>
          </cell>
          <cell r="X466">
            <v>28</v>
          </cell>
          <cell r="Y466">
            <v>1074</v>
          </cell>
          <cell r="Z466">
            <v>271</v>
          </cell>
        </row>
        <row r="467">
          <cell r="C467">
            <v>1002</v>
          </cell>
          <cell r="E467">
            <v>7</v>
          </cell>
          <cell r="F467">
            <v>2014</v>
          </cell>
          <cell r="G467">
            <v>9501</v>
          </cell>
          <cell r="H467">
            <v>945</v>
          </cell>
          <cell r="I467">
            <v>1505</v>
          </cell>
          <cell r="L467">
            <v>3793</v>
          </cell>
          <cell r="M467">
            <v>239</v>
          </cell>
          <cell r="N467">
            <v>26</v>
          </cell>
          <cell r="Q467">
            <v>1845</v>
          </cell>
          <cell r="R467">
            <v>735</v>
          </cell>
          <cell r="S467">
            <v>20</v>
          </cell>
          <cell r="U467">
            <v>201</v>
          </cell>
          <cell r="V467">
            <v>8421</v>
          </cell>
          <cell r="X467">
            <v>0</v>
          </cell>
          <cell r="Y467">
            <v>307</v>
          </cell>
          <cell r="Z467">
            <v>26</v>
          </cell>
        </row>
        <row r="468">
          <cell r="C468">
            <v>1003</v>
          </cell>
          <cell r="E468">
            <v>7</v>
          </cell>
          <cell r="F468">
            <v>2014</v>
          </cell>
          <cell r="G468">
            <v>4896</v>
          </cell>
          <cell r="H468">
            <v>6179</v>
          </cell>
          <cell r="I468">
            <v>905</v>
          </cell>
          <cell r="L468">
            <v>1830</v>
          </cell>
          <cell r="M468">
            <v>68</v>
          </cell>
          <cell r="N468">
            <v>47</v>
          </cell>
          <cell r="Q468">
            <v>866</v>
          </cell>
          <cell r="R468">
            <v>391</v>
          </cell>
          <cell r="S468">
            <v>11</v>
          </cell>
          <cell r="U468">
            <v>118</v>
          </cell>
          <cell r="V468">
            <v>2691</v>
          </cell>
          <cell r="X468">
            <v>0</v>
          </cell>
          <cell r="Y468">
            <v>132</v>
          </cell>
          <cell r="Z468">
            <v>0</v>
          </cell>
        </row>
        <row r="469">
          <cell r="C469">
            <v>1004</v>
          </cell>
          <cell r="E469">
            <v>7</v>
          </cell>
          <cell r="F469">
            <v>2014</v>
          </cell>
          <cell r="G469">
            <v>10157</v>
          </cell>
          <cell r="H469">
            <v>8696</v>
          </cell>
          <cell r="I469">
            <v>1211</v>
          </cell>
          <cell r="L469">
            <v>4455</v>
          </cell>
          <cell r="M469">
            <v>136</v>
          </cell>
          <cell r="N469">
            <v>59</v>
          </cell>
          <cell r="Q469">
            <v>1768</v>
          </cell>
          <cell r="R469">
            <v>835</v>
          </cell>
          <cell r="S469">
            <v>22</v>
          </cell>
          <cell r="U469">
            <v>222</v>
          </cell>
          <cell r="V469">
            <v>6124</v>
          </cell>
          <cell r="X469">
            <v>0</v>
          </cell>
          <cell r="Y469">
            <v>319</v>
          </cell>
          <cell r="Z469">
            <v>74</v>
          </cell>
        </row>
        <row r="470">
          <cell r="C470">
            <v>1005</v>
          </cell>
          <cell r="E470">
            <v>7</v>
          </cell>
          <cell r="F470">
            <v>2014</v>
          </cell>
          <cell r="G470">
            <v>8232</v>
          </cell>
          <cell r="H470">
            <v>3662</v>
          </cell>
          <cell r="I470">
            <v>2121</v>
          </cell>
          <cell r="L470">
            <v>3934</v>
          </cell>
          <cell r="M470">
            <v>102</v>
          </cell>
          <cell r="N470">
            <v>11</v>
          </cell>
          <cell r="Q470">
            <v>676</v>
          </cell>
          <cell r="R470">
            <v>299</v>
          </cell>
          <cell r="S470">
            <v>0</v>
          </cell>
          <cell r="U470">
            <v>103</v>
          </cell>
          <cell r="V470">
            <v>9837</v>
          </cell>
          <cell r="X470">
            <v>49</v>
          </cell>
          <cell r="Y470">
            <v>393</v>
          </cell>
          <cell r="Z470">
            <v>176</v>
          </cell>
        </row>
        <row r="471">
          <cell r="C471">
            <v>1006</v>
          </cell>
          <cell r="E471">
            <v>7</v>
          </cell>
          <cell r="F471">
            <v>2014</v>
          </cell>
          <cell r="G471">
            <v>5064</v>
          </cell>
          <cell r="H471">
            <v>1561</v>
          </cell>
          <cell r="I471">
            <v>383</v>
          </cell>
          <cell r="L471">
            <v>801</v>
          </cell>
          <cell r="M471">
            <v>9</v>
          </cell>
          <cell r="N471">
            <v>0</v>
          </cell>
          <cell r="Q471">
            <v>674</v>
          </cell>
          <cell r="R471">
            <v>150</v>
          </cell>
          <cell r="S471">
            <v>0</v>
          </cell>
          <cell r="U471">
            <v>17</v>
          </cell>
          <cell r="V471">
            <v>2334</v>
          </cell>
          <cell r="X471">
            <v>0</v>
          </cell>
          <cell r="Y471">
            <v>71</v>
          </cell>
          <cell r="Z471">
            <v>1</v>
          </cell>
        </row>
        <row r="472">
          <cell r="C472">
            <v>1007</v>
          </cell>
          <cell r="E472">
            <v>7</v>
          </cell>
          <cell r="F472">
            <v>2014</v>
          </cell>
          <cell r="G472">
            <v>4213</v>
          </cell>
          <cell r="H472">
            <v>575</v>
          </cell>
          <cell r="I472">
            <v>678</v>
          </cell>
          <cell r="L472">
            <v>1691</v>
          </cell>
          <cell r="M472">
            <v>17</v>
          </cell>
          <cell r="N472">
            <v>17</v>
          </cell>
          <cell r="Q472">
            <v>406</v>
          </cell>
          <cell r="R472">
            <v>52</v>
          </cell>
          <cell r="S472">
            <v>0</v>
          </cell>
          <cell r="U472">
            <v>13</v>
          </cell>
          <cell r="V472">
            <v>2111</v>
          </cell>
          <cell r="X472">
            <v>0</v>
          </cell>
          <cell r="Y472">
            <v>68</v>
          </cell>
          <cell r="Z472">
            <v>1</v>
          </cell>
        </row>
        <row r="473">
          <cell r="C473">
            <v>1008</v>
          </cell>
          <cell r="E473">
            <v>7</v>
          </cell>
          <cell r="F473">
            <v>2014</v>
          </cell>
          <cell r="G473">
            <v>6522</v>
          </cell>
          <cell r="H473">
            <v>2691</v>
          </cell>
          <cell r="I473">
            <v>394</v>
          </cell>
          <cell r="L473">
            <v>1154</v>
          </cell>
          <cell r="M473">
            <v>44</v>
          </cell>
          <cell r="N473">
            <v>2</v>
          </cell>
          <cell r="Q473">
            <v>1034</v>
          </cell>
          <cell r="R473">
            <v>222</v>
          </cell>
          <cell r="S473">
            <v>6</v>
          </cell>
          <cell r="U473">
            <v>61</v>
          </cell>
          <cell r="V473">
            <v>2582</v>
          </cell>
          <cell r="X473">
            <v>89</v>
          </cell>
          <cell r="Y473">
            <v>108</v>
          </cell>
          <cell r="Z473">
            <v>36</v>
          </cell>
        </row>
        <row r="474">
          <cell r="C474">
            <v>1009</v>
          </cell>
          <cell r="E474">
            <v>7</v>
          </cell>
          <cell r="F474">
            <v>2014</v>
          </cell>
          <cell r="G474">
            <v>11478</v>
          </cell>
          <cell r="H474">
            <v>3154</v>
          </cell>
          <cell r="I474">
            <v>795</v>
          </cell>
          <cell r="L474">
            <v>1584</v>
          </cell>
          <cell r="M474">
            <v>39</v>
          </cell>
          <cell r="N474">
            <v>0</v>
          </cell>
          <cell r="Q474">
            <v>663</v>
          </cell>
          <cell r="R474">
            <v>137</v>
          </cell>
          <cell r="S474">
            <v>3</v>
          </cell>
          <cell r="U474">
            <v>45</v>
          </cell>
          <cell r="V474">
            <v>2485</v>
          </cell>
          <cell r="X474">
            <v>0</v>
          </cell>
          <cell r="Y474">
            <v>235</v>
          </cell>
          <cell r="Z474">
            <v>23</v>
          </cell>
        </row>
        <row r="475">
          <cell r="C475">
            <v>1010</v>
          </cell>
          <cell r="E475">
            <v>7</v>
          </cell>
          <cell r="F475">
            <v>2014</v>
          </cell>
          <cell r="G475">
            <v>5337</v>
          </cell>
          <cell r="H475">
            <v>1331</v>
          </cell>
          <cell r="I475">
            <v>465</v>
          </cell>
          <cell r="L475">
            <v>735</v>
          </cell>
          <cell r="M475">
            <v>17</v>
          </cell>
          <cell r="N475">
            <v>0</v>
          </cell>
          <cell r="Q475">
            <v>762</v>
          </cell>
          <cell r="R475">
            <v>68</v>
          </cell>
          <cell r="S475">
            <v>0</v>
          </cell>
          <cell r="U475">
            <v>33</v>
          </cell>
          <cell r="V475">
            <v>3666</v>
          </cell>
          <cell r="X475">
            <v>0</v>
          </cell>
          <cell r="Y475">
            <v>194</v>
          </cell>
          <cell r="Z475">
            <v>0</v>
          </cell>
        </row>
        <row r="476">
          <cell r="C476">
            <v>1011</v>
          </cell>
          <cell r="E476">
            <v>7</v>
          </cell>
          <cell r="F476">
            <v>2014</v>
          </cell>
          <cell r="G476">
            <v>4161</v>
          </cell>
          <cell r="H476">
            <v>1560</v>
          </cell>
          <cell r="I476">
            <v>392</v>
          </cell>
          <cell r="L476">
            <v>1036</v>
          </cell>
          <cell r="M476">
            <v>9</v>
          </cell>
          <cell r="N476">
            <v>0</v>
          </cell>
          <cell r="Q476">
            <v>809</v>
          </cell>
          <cell r="R476">
            <v>162</v>
          </cell>
          <cell r="S476">
            <v>0</v>
          </cell>
          <cell r="U476">
            <v>11</v>
          </cell>
          <cell r="V476">
            <v>1496</v>
          </cell>
          <cell r="X476">
            <v>0</v>
          </cell>
          <cell r="Y476">
            <v>0</v>
          </cell>
          <cell r="Z476">
            <v>0</v>
          </cell>
        </row>
        <row r="477">
          <cell r="C477">
            <v>1012</v>
          </cell>
          <cell r="E477">
            <v>7</v>
          </cell>
          <cell r="F477">
            <v>2014</v>
          </cell>
          <cell r="G477">
            <v>5222</v>
          </cell>
          <cell r="H477">
            <v>3531</v>
          </cell>
          <cell r="I477">
            <v>808</v>
          </cell>
          <cell r="L477">
            <v>1947</v>
          </cell>
          <cell r="M477">
            <v>71</v>
          </cell>
          <cell r="N477">
            <v>14</v>
          </cell>
          <cell r="Q477">
            <v>1894</v>
          </cell>
          <cell r="R477">
            <v>576</v>
          </cell>
          <cell r="S477">
            <v>21</v>
          </cell>
          <cell r="U477">
            <v>117</v>
          </cell>
          <cell r="V477">
            <v>5615</v>
          </cell>
          <cell r="X477">
            <v>146</v>
          </cell>
          <cell r="Y477">
            <v>316</v>
          </cell>
          <cell r="Z477">
            <v>72</v>
          </cell>
        </row>
        <row r="478">
          <cell r="C478">
            <v>1013</v>
          </cell>
          <cell r="E478">
            <v>7</v>
          </cell>
          <cell r="F478">
            <v>2014</v>
          </cell>
          <cell r="G478">
            <v>5515</v>
          </cell>
          <cell r="H478">
            <v>2073</v>
          </cell>
          <cell r="I478">
            <v>352</v>
          </cell>
          <cell r="L478">
            <v>747</v>
          </cell>
          <cell r="M478">
            <v>12</v>
          </cell>
          <cell r="N478">
            <v>0</v>
          </cell>
          <cell r="Q478">
            <v>413</v>
          </cell>
          <cell r="R478">
            <v>71</v>
          </cell>
          <cell r="S478">
            <v>0</v>
          </cell>
          <cell r="U478">
            <v>14</v>
          </cell>
          <cell r="V478">
            <v>1384</v>
          </cell>
          <cell r="X478">
            <v>0</v>
          </cell>
          <cell r="Y478">
            <v>0</v>
          </cell>
          <cell r="Z478">
            <v>0</v>
          </cell>
        </row>
        <row r="479">
          <cell r="C479">
            <v>1014</v>
          </cell>
          <cell r="E479">
            <v>7</v>
          </cell>
          <cell r="F479">
            <v>2014</v>
          </cell>
          <cell r="G479">
            <v>8010</v>
          </cell>
          <cell r="H479">
            <v>3642</v>
          </cell>
          <cell r="I479">
            <v>483</v>
          </cell>
          <cell r="L479">
            <v>691</v>
          </cell>
          <cell r="M479">
            <v>23</v>
          </cell>
          <cell r="N479">
            <v>0</v>
          </cell>
          <cell r="Q479">
            <v>796</v>
          </cell>
          <cell r="R479">
            <v>117</v>
          </cell>
          <cell r="S479">
            <v>0</v>
          </cell>
          <cell r="U479">
            <v>29</v>
          </cell>
          <cell r="V479">
            <v>3080</v>
          </cell>
          <cell r="X479">
            <v>0</v>
          </cell>
          <cell r="Y479">
            <v>61</v>
          </cell>
          <cell r="Z479">
            <v>23</v>
          </cell>
        </row>
        <row r="480">
          <cell r="C480">
            <v>1015</v>
          </cell>
          <cell r="E480">
            <v>7</v>
          </cell>
          <cell r="F480">
            <v>2014</v>
          </cell>
          <cell r="G480">
            <v>9913</v>
          </cell>
          <cell r="H480">
            <v>3485</v>
          </cell>
          <cell r="I480">
            <v>741</v>
          </cell>
          <cell r="L480">
            <v>1080</v>
          </cell>
          <cell r="M480">
            <v>26</v>
          </cell>
          <cell r="N480">
            <v>21</v>
          </cell>
          <cell r="Q480">
            <v>596</v>
          </cell>
          <cell r="R480">
            <v>248</v>
          </cell>
          <cell r="S480">
            <v>8</v>
          </cell>
          <cell r="U480">
            <v>51</v>
          </cell>
          <cell r="V480">
            <v>5801</v>
          </cell>
          <cell r="X480">
            <v>0</v>
          </cell>
          <cell r="Y480">
            <v>227</v>
          </cell>
          <cell r="Z480">
            <v>34</v>
          </cell>
        </row>
        <row r="481">
          <cell r="C481">
            <v>901</v>
          </cell>
          <cell r="E481">
            <v>7</v>
          </cell>
          <cell r="F481">
            <v>2014</v>
          </cell>
          <cell r="G481">
            <v>13322</v>
          </cell>
          <cell r="H481">
            <v>12363</v>
          </cell>
          <cell r="I481">
            <v>2930</v>
          </cell>
          <cell r="L481">
            <v>7418</v>
          </cell>
          <cell r="M481">
            <v>4</v>
          </cell>
          <cell r="N481">
            <v>89</v>
          </cell>
          <cell r="Q481">
            <v>1193</v>
          </cell>
          <cell r="R481">
            <v>823</v>
          </cell>
          <cell r="S481">
            <v>17</v>
          </cell>
          <cell r="U481">
            <v>21</v>
          </cell>
          <cell r="V481">
            <v>20274</v>
          </cell>
          <cell r="X481">
            <v>538</v>
          </cell>
          <cell r="Y481">
            <v>1526</v>
          </cell>
          <cell r="Z481">
            <v>603</v>
          </cell>
        </row>
        <row r="482">
          <cell r="C482">
            <v>902</v>
          </cell>
          <cell r="E482">
            <v>7</v>
          </cell>
          <cell r="F482">
            <v>2014</v>
          </cell>
          <cell r="G482">
            <v>5350</v>
          </cell>
          <cell r="H482">
            <v>2932</v>
          </cell>
          <cell r="I482">
            <v>1242</v>
          </cell>
          <cell r="L482">
            <v>5329</v>
          </cell>
          <cell r="M482">
            <v>123</v>
          </cell>
          <cell r="N482">
            <v>211</v>
          </cell>
          <cell r="Q482">
            <v>587</v>
          </cell>
          <cell r="R482">
            <v>555</v>
          </cell>
          <cell r="S482">
            <v>130</v>
          </cell>
          <cell r="U482">
            <v>484</v>
          </cell>
          <cell r="V482">
            <v>12567</v>
          </cell>
          <cell r="X482">
            <v>539</v>
          </cell>
          <cell r="Y482">
            <v>41</v>
          </cell>
          <cell r="Z482">
            <v>18</v>
          </cell>
        </row>
        <row r="483">
          <cell r="C483">
            <v>903</v>
          </cell>
          <cell r="E483">
            <v>7</v>
          </cell>
          <cell r="F483">
            <v>2014</v>
          </cell>
          <cell r="G483">
            <v>1684</v>
          </cell>
          <cell r="H483">
            <v>1210</v>
          </cell>
          <cell r="I483">
            <v>155</v>
          </cell>
          <cell r="L483">
            <v>762</v>
          </cell>
          <cell r="M483">
            <v>0</v>
          </cell>
          <cell r="N483">
            <v>0</v>
          </cell>
          <cell r="Q483">
            <v>530</v>
          </cell>
          <cell r="R483">
            <v>33</v>
          </cell>
          <cell r="S483">
            <v>0</v>
          </cell>
          <cell r="U483">
            <v>0</v>
          </cell>
          <cell r="V483">
            <v>3158</v>
          </cell>
          <cell r="X483">
            <v>0</v>
          </cell>
          <cell r="Y483">
            <v>153</v>
          </cell>
          <cell r="Z483">
            <v>0</v>
          </cell>
        </row>
        <row r="484">
          <cell r="C484">
            <v>904</v>
          </cell>
          <cell r="E484">
            <v>7</v>
          </cell>
          <cell r="F484">
            <v>2014</v>
          </cell>
          <cell r="G484">
            <v>273</v>
          </cell>
          <cell r="H484">
            <v>0</v>
          </cell>
          <cell r="I484">
            <v>88</v>
          </cell>
          <cell r="L484">
            <v>1679</v>
          </cell>
          <cell r="M484">
            <v>0</v>
          </cell>
          <cell r="N484">
            <v>0</v>
          </cell>
          <cell r="Q484">
            <v>0</v>
          </cell>
          <cell r="R484">
            <v>49</v>
          </cell>
          <cell r="S484">
            <v>0</v>
          </cell>
          <cell r="U484">
            <v>0</v>
          </cell>
          <cell r="V484">
            <v>771</v>
          </cell>
          <cell r="X484">
            <v>0</v>
          </cell>
          <cell r="Y484">
            <v>130</v>
          </cell>
          <cell r="Z484">
            <v>0</v>
          </cell>
        </row>
        <row r="485">
          <cell r="C485">
            <v>905</v>
          </cell>
          <cell r="E485">
            <v>7</v>
          </cell>
          <cell r="F485">
            <v>2014</v>
          </cell>
          <cell r="G485">
            <v>8950</v>
          </cell>
          <cell r="H485">
            <v>650</v>
          </cell>
          <cell r="I485">
            <v>740</v>
          </cell>
          <cell r="L485">
            <v>2449</v>
          </cell>
          <cell r="M485">
            <v>43</v>
          </cell>
          <cell r="N485">
            <v>6</v>
          </cell>
          <cell r="Q485">
            <v>1072</v>
          </cell>
          <cell r="R485">
            <v>333</v>
          </cell>
          <cell r="S485">
            <v>29</v>
          </cell>
          <cell r="U485">
            <v>75</v>
          </cell>
          <cell r="V485">
            <v>13688</v>
          </cell>
          <cell r="X485">
            <v>389</v>
          </cell>
          <cell r="Y485">
            <v>242</v>
          </cell>
          <cell r="Z485">
            <v>80</v>
          </cell>
        </row>
        <row r="486">
          <cell r="C486">
            <v>906</v>
          </cell>
          <cell r="E486">
            <v>7</v>
          </cell>
          <cell r="F486">
            <v>2014</v>
          </cell>
          <cell r="G486">
            <v>8911</v>
          </cell>
          <cell r="H486">
            <v>3752</v>
          </cell>
          <cell r="I486">
            <v>832</v>
          </cell>
          <cell r="L486">
            <v>2644</v>
          </cell>
          <cell r="M486">
            <v>81</v>
          </cell>
          <cell r="N486">
            <v>52</v>
          </cell>
          <cell r="Q486">
            <v>672</v>
          </cell>
          <cell r="R486">
            <v>411</v>
          </cell>
          <cell r="S486">
            <v>52</v>
          </cell>
          <cell r="U486">
            <v>107</v>
          </cell>
          <cell r="V486">
            <v>4216</v>
          </cell>
          <cell r="X486">
            <v>113</v>
          </cell>
          <cell r="Y486">
            <v>282</v>
          </cell>
          <cell r="Z486">
            <v>81</v>
          </cell>
        </row>
        <row r="487">
          <cell r="C487">
            <v>907</v>
          </cell>
          <cell r="E487">
            <v>7</v>
          </cell>
          <cell r="F487">
            <v>2014</v>
          </cell>
          <cell r="G487">
            <v>3673</v>
          </cell>
          <cell r="H487">
            <v>671</v>
          </cell>
          <cell r="I487">
            <v>133</v>
          </cell>
          <cell r="L487">
            <v>279</v>
          </cell>
          <cell r="M487">
            <v>50</v>
          </cell>
          <cell r="N487">
            <v>0</v>
          </cell>
          <cell r="Q487">
            <v>46</v>
          </cell>
          <cell r="R487">
            <v>0</v>
          </cell>
          <cell r="S487">
            <v>10</v>
          </cell>
          <cell r="U487">
            <v>25</v>
          </cell>
          <cell r="V487">
            <v>1279</v>
          </cell>
          <cell r="X487">
            <v>0</v>
          </cell>
          <cell r="Y487">
            <v>24</v>
          </cell>
          <cell r="Z487">
            <v>0</v>
          </cell>
        </row>
        <row r="488">
          <cell r="C488">
            <v>802</v>
          </cell>
          <cell r="E488">
            <v>7</v>
          </cell>
          <cell r="F488">
            <v>2014</v>
          </cell>
          <cell r="G488">
            <v>4850</v>
          </cell>
          <cell r="H488">
            <v>7481</v>
          </cell>
          <cell r="I488">
            <v>1074</v>
          </cell>
          <cell r="L488">
            <v>1859</v>
          </cell>
          <cell r="M488">
            <v>53</v>
          </cell>
          <cell r="N488">
            <v>0</v>
          </cell>
          <cell r="Q488">
            <v>242</v>
          </cell>
          <cell r="R488">
            <v>201</v>
          </cell>
          <cell r="S488">
            <v>0</v>
          </cell>
          <cell r="U488">
            <v>42</v>
          </cell>
          <cell r="V488">
            <v>3154</v>
          </cell>
          <cell r="X488">
            <v>156</v>
          </cell>
          <cell r="Y488">
            <v>162</v>
          </cell>
          <cell r="Z488">
            <v>31</v>
          </cell>
        </row>
        <row r="489">
          <cell r="C489">
            <v>803</v>
          </cell>
          <cell r="E489">
            <v>7</v>
          </cell>
          <cell r="F489">
            <v>2014</v>
          </cell>
          <cell r="G489">
            <v>6505</v>
          </cell>
          <cell r="H489">
            <v>7076</v>
          </cell>
          <cell r="I489">
            <v>367</v>
          </cell>
          <cell r="L489">
            <v>1412</v>
          </cell>
          <cell r="M489">
            <v>104</v>
          </cell>
          <cell r="N489">
            <v>33</v>
          </cell>
          <cell r="Q489">
            <v>475</v>
          </cell>
          <cell r="R489">
            <v>166</v>
          </cell>
          <cell r="S489">
            <v>23</v>
          </cell>
          <cell r="U489">
            <v>33</v>
          </cell>
          <cell r="V489">
            <v>8642</v>
          </cell>
          <cell r="X489">
            <v>261</v>
          </cell>
          <cell r="Y489">
            <v>376</v>
          </cell>
          <cell r="Z489">
            <v>53</v>
          </cell>
        </row>
        <row r="490">
          <cell r="C490">
            <v>804</v>
          </cell>
          <cell r="E490">
            <v>7</v>
          </cell>
          <cell r="F490">
            <v>2014</v>
          </cell>
          <cell r="G490">
            <v>11067</v>
          </cell>
          <cell r="H490">
            <v>2411</v>
          </cell>
          <cell r="I490">
            <v>975</v>
          </cell>
          <cell r="L490">
            <v>3180</v>
          </cell>
          <cell r="M490">
            <v>67</v>
          </cell>
          <cell r="N490">
            <v>21</v>
          </cell>
          <cell r="Q490">
            <v>1604</v>
          </cell>
          <cell r="R490">
            <v>272</v>
          </cell>
          <cell r="S490">
            <v>10</v>
          </cell>
          <cell r="U490">
            <v>45</v>
          </cell>
          <cell r="V490">
            <v>4233</v>
          </cell>
          <cell r="X490">
            <v>0</v>
          </cell>
          <cell r="Y490">
            <v>197</v>
          </cell>
          <cell r="Z490">
            <v>30</v>
          </cell>
        </row>
        <row r="491">
          <cell r="C491">
            <v>805</v>
          </cell>
          <cell r="E491">
            <v>7</v>
          </cell>
          <cell r="F491">
            <v>2014</v>
          </cell>
          <cell r="G491">
            <v>4963</v>
          </cell>
          <cell r="H491">
            <v>2086</v>
          </cell>
          <cell r="I491">
            <v>762</v>
          </cell>
          <cell r="L491">
            <v>1772</v>
          </cell>
          <cell r="M491">
            <v>130</v>
          </cell>
          <cell r="N491">
            <v>46</v>
          </cell>
          <cell r="Q491">
            <v>352</v>
          </cell>
          <cell r="R491">
            <v>228</v>
          </cell>
          <cell r="S491">
            <v>14</v>
          </cell>
          <cell r="U491">
            <v>90</v>
          </cell>
          <cell r="V491">
            <v>6223</v>
          </cell>
          <cell r="X491">
            <v>348</v>
          </cell>
          <cell r="Y491">
            <v>148</v>
          </cell>
          <cell r="Z491">
            <v>29</v>
          </cell>
        </row>
        <row r="492">
          <cell r="C492">
            <v>806</v>
          </cell>
          <cell r="E492">
            <v>7</v>
          </cell>
          <cell r="F492">
            <v>2014</v>
          </cell>
          <cell r="G492">
            <v>2743</v>
          </cell>
          <cell r="H492">
            <v>1140</v>
          </cell>
          <cell r="I492">
            <v>539</v>
          </cell>
          <cell r="L492">
            <v>2378</v>
          </cell>
          <cell r="M492">
            <v>98</v>
          </cell>
          <cell r="N492">
            <v>49</v>
          </cell>
          <cell r="Q492">
            <v>186</v>
          </cell>
          <cell r="R492">
            <v>172</v>
          </cell>
          <cell r="S492">
            <v>33</v>
          </cell>
          <cell r="U492">
            <v>160</v>
          </cell>
          <cell r="V492">
            <v>3663</v>
          </cell>
          <cell r="X492">
            <v>154</v>
          </cell>
          <cell r="Y492">
            <v>0</v>
          </cell>
          <cell r="Z492">
            <v>30</v>
          </cell>
        </row>
        <row r="493">
          <cell r="C493">
            <v>807</v>
          </cell>
          <cell r="E493">
            <v>7</v>
          </cell>
          <cell r="F493">
            <v>2014</v>
          </cell>
          <cell r="G493">
            <v>5687</v>
          </cell>
          <cell r="H493">
            <v>1860</v>
          </cell>
          <cell r="I493">
            <v>625</v>
          </cell>
          <cell r="L493">
            <v>1547</v>
          </cell>
          <cell r="M493">
            <v>13</v>
          </cell>
          <cell r="N493">
            <v>7</v>
          </cell>
          <cell r="Q493">
            <v>1770</v>
          </cell>
          <cell r="R493">
            <v>131</v>
          </cell>
          <cell r="S493">
            <v>7</v>
          </cell>
          <cell r="U493">
            <v>53</v>
          </cell>
          <cell r="V493">
            <v>3112</v>
          </cell>
          <cell r="X493">
            <v>0</v>
          </cell>
          <cell r="Y493">
            <v>155</v>
          </cell>
          <cell r="Z493">
            <v>31</v>
          </cell>
        </row>
        <row r="494">
          <cell r="C494">
            <v>808</v>
          </cell>
          <cell r="E494">
            <v>7</v>
          </cell>
          <cell r="F494">
            <v>2014</v>
          </cell>
          <cell r="G494">
            <v>9574</v>
          </cell>
          <cell r="H494">
            <v>3700</v>
          </cell>
          <cell r="I494">
            <v>653</v>
          </cell>
          <cell r="L494">
            <v>2390</v>
          </cell>
          <cell r="M494">
            <v>81</v>
          </cell>
          <cell r="N494">
            <v>0</v>
          </cell>
          <cell r="Q494">
            <v>682</v>
          </cell>
          <cell r="R494">
            <v>119</v>
          </cell>
          <cell r="S494">
            <v>0</v>
          </cell>
          <cell r="U494">
            <v>25</v>
          </cell>
          <cell r="V494">
            <v>5560</v>
          </cell>
          <cell r="X494">
            <v>80</v>
          </cell>
          <cell r="Y494">
            <v>314</v>
          </cell>
          <cell r="Z494">
            <v>203</v>
          </cell>
        </row>
        <row r="495">
          <cell r="C495">
            <v>601</v>
          </cell>
          <cell r="E495">
            <v>7</v>
          </cell>
          <cell r="F495">
            <v>2014</v>
          </cell>
          <cell r="G495">
            <v>13325</v>
          </cell>
          <cell r="H495">
            <v>19007</v>
          </cell>
          <cell r="I495">
            <v>1971</v>
          </cell>
          <cell r="L495">
            <v>8889</v>
          </cell>
          <cell r="M495">
            <v>93</v>
          </cell>
          <cell r="N495">
            <v>142</v>
          </cell>
          <cell r="Q495">
            <v>1538</v>
          </cell>
          <cell r="R495">
            <v>993</v>
          </cell>
          <cell r="S495">
            <v>153</v>
          </cell>
          <cell r="U495">
            <v>342</v>
          </cell>
          <cell r="V495">
            <v>18979</v>
          </cell>
          <cell r="X495">
            <v>740</v>
          </cell>
          <cell r="Y495">
            <v>1241</v>
          </cell>
          <cell r="Z495">
            <v>381</v>
          </cell>
        </row>
        <row r="496">
          <cell r="C496">
            <v>602</v>
          </cell>
          <cell r="E496">
            <v>7</v>
          </cell>
          <cell r="F496">
            <v>2014</v>
          </cell>
          <cell r="G496">
            <v>1484</v>
          </cell>
          <cell r="H496">
            <v>5537</v>
          </cell>
          <cell r="I496">
            <v>194</v>
          </cell>
          <cell r="L496">
            <v>402</v>
          </cell>
          <cell r="M496">
            <v>31</v>
          </cell>
          <cell r="N496">
            <v>0</v>
          </cell>
          <cell r="Q496">
            <v>225</v>
          </cell>
          <cell r="R496">
            <v>200</v>
          </cell>
          <cell r="S496">
            <v>0</v>
          </cell>
          <cell r="U496">
            <v>3</v>
          </cell>
          <cell r="V496">
            <v>1025</v>
          </cell>
          <cell r="X496">
            <v>46</v>
          </cell>
          <cell r="Y496">
            <v>64</v>
          </cell>
          <cell r="Z496">
            <v>18</v>
          </cell>
        </row>
        <row r="497">
          <cell r="C497">
            <v>603</v>
          </cell>
          <cell r="E497">
            <v>7</v>
          </cell>
          <cell r="F497">
            <v>2014</v>
          </cell>
          <cell r="G497">
            <v>3679</v>
          </cell>
          <cell r="H497">
            <v>3492</v>
          </cell>
          <cell r="I497">
            <v>475</v>
          </cell>
          <cell r="L497">
            <v>1017</v>
          </cell>
          <cell r="M497">
            <v>78</v>
          </cell>
          <cell r="N497">
            <v>7</v>
          </cell>
          <cell r="Q497">
            <v>625</v>
          </cell>
          <cell r="R497">
            <v>182</v>
          </cell>
          <cell r="S497">
            <v>10</v>
          </cell>
          <cell r="U497">
            <v>33</v>
          </cell>
          <cell r="V497">
            <v>2592</v>
          </cell>
          <cell r="X497">
            <v>0</v>
          </cell>
          <cell r="Y497">
            <v>171</v>
          </cell>
          <cell r="Z497">
            <v>70</v>
          </cell>
        </row>
        <row r="498">
          <cell r="C498">
            <v>604</v>
          </cell>
          <cell r="E498">
            <v>7</v>
          </cell>
          <cell r="F498">
            <v>2014</v>
          </cell>
          <cell r="G498">
            <v>4956</v>
          </cell>
          <cell r="H498">
            <v>8861</v>
          </cell>
          <cell r="I498">
            <v>638</v>
          </cell>
          <cell r="L498">
            <v>2881</v>
          </cell>
          <cell r="M498">
            <v>118</v>
          </cell>
          <cell r="N498">
            <v>108</v>
          </cell>
          <cell r="Q498">
            <v>734</v>
          </cell>
          <cell r="R498">
            <v>314</v>
          </cell>
          <cell r="S498">
            <v>46</v>
          </cell>
          <cell r="U498">
            <v>167</v>
          </cell>
          <cell r="V498">
            <v>6122</v>
          </cell>
          <cell r="X498">
            <v>403</v>
          </cell>
          <cell r="Y498">
            <v>206</v>
          </cell>
          <cell r="Z498">
            <v>53</v>
          </cell>
        </row>
        <row r="499">
          <cell r="C499">
            <v>605</v>
          </cell>
          <cell r="E499">
            <v>7</v>
          </cell>
          <cell r="F499">
            <v>2014</v>
          </cell>
          <cell r="G499">
            <v>3163</v>
          </cell>
          <cell r="H499">
            <v>6222</v>
          </cell>
          <cell r="I499">
            <v>358</v>
          </cell>
          <cell r="L499">
            <v>1135</v>
          </cell>
          <cell r="M499">
            <v>6</v>
          </cell>
          <cell r="N499">
            <v>0</v>
          </cell>
          <cell r="Q499">
            <v>301</v>
          </cell>
          <cell r="R499">
            <v>147</v>
          </cell>
          <cell r="S499">
            <v>0</v>
          </cell>
          <cell r="U499">
            <v>8</v>
          </cell>
          <cell r="V499">
            <v>1855</v>
          </cell>
          <cell r="X499">
            <v>0</v>
          </cell>
          <cell r="Y499">
            <v>170</v>
          </cell>
          <cell r="Z499">
            <v>0</v>
          </cell>
        </row>
        <row r="500">
          <cell r="C500">
            <v>606</v>
          </cell>
          <cell r="E500">
            <v>7</v>
          </cell>
          <cell r="F500">
            <v>2014</v>
          </cell>
          <cell r="G500">
            <v>5439</v>
          </cell>
          <cell r="H500">
            <v>10232</v>
          </cell>
          <cell r="I500">
            <v>481</v>
          </cell>
          <cell r="L500">
            <v>2123</v>
          </cell>
          <cell r="M500">
            <v>70</v>
          </cell>
          <cell r="N500">
            <v>1</v>
          </cell>
          <cell r="Q500">
            <v>469</v>
          </cell>
          <cell r="R500">
            <v>281</v>
          </cell>
          <cell r="S500">
            <v>82</v>
          </cell>
          <cell r="U500">
            <v>103</v>
          </cell>
          <cell r="V500">
            <v>8129</v>
          </cell>
          <cell r="X500">
            <v>186</v>
          </cell>
          <cell r="Y500">
            <v>339</v>
          </cell>
          <cell r="Z500">
            <v>73</v>
          </cell>
        </row>
        <row r="501">
          <cell r="C501">
            <v>607</v>
          </cell>
          <cell r="E501">
            <v>7</v>
          </cell>
          <cell r="F501">
            <v>2014</v>
          </cell>
          <cell r="G501">
            <v>4399</v>
          </cell>
          <cell r="H501">
            <v>4552</v>
          </cell>
          <cell r="I501">
            <v>260</v>
          </cell>
          <cell r="L501">
            <v>965</v>
          </cell>
          <cell r="M501">
            <v>23</v>
          </cell>
          <cell r="N501">
            <v>0</v>
          </cell>
          <cell r="Q501">
            <v>241</v>
          </cell>
          <cell r="R501">
            <v>92</v>
          </cell>
          <cell r="S501">
            <v>14</v>
          </cell>
          <cell r="U501">
            <v>32</v>
          </cell>
          <cell r="V501">
            <v>1962</v>
          </cell>
          <cell r="X501">
            <v>0</v>
          </cell>
          <cell r="Y501">
            <v>170</v>
          </cell>
          <cell r="Z501">
            <v>19</v>
          </cell>
        </row>
        <row r="502">
          <cell r="C502">
            <v>608</v>
          </cell>
          <cell r="E502">
            <v>7</v>
          </cell>
          <cell r="F502">
            <v>2014</v>
          </cell>
          <cell r="G502">
            <v>3905</v>
          </cell>
          <cell r="H502">
            <v>4933</v>
          </cell>
          <cell r="I502">
            <v>400</v>
          </cell>
          <cell r="L502">
            <v>1373</v>
          </cell>
          <cell r="M502">
            <v>11</v>
          </cell>
          <cell r="N502">
            <v>7</v>
          </cell>
          <cell r="Q502">
            <v>290</v>
          </cell>
          <cell r="R502">
            <v>216</v>
          </cell>
          <cell r="S502">
            <v>8</v>
          </cell>
          <cell r="U502">
            <v>37</v>
          </cell>
          <cell r="V502">
            <v>1308</v>
          </cell>
          <cell r="X502">
            <v>0</v>
          </cell>
          <cell r="Y502">
            <v>104</v>
          </cell>
          <cell r="Z502">
            <v>7</v>
          </cell>
        </row>
        <row r="503">
          <cell r="C503">
            <v>501</v>
          </cell>
          <cell r="E503">
            <v>7</v>
          </cell>
          <cell r="F503">
            <v>2014</v>
          </cell>
          <cell r="G503">
            <v>9791</v>
          </cell>
          <cell r="H503">
            <v>9632</v>
          </cell>
          <cell r="I503">
            <v>1278</v>
          </cell>
          <cell r="L503">
            <v>5139</v>
          </cell>
          <cell r="M503">
            <v>101</v>
          </cell>
          <cell r="N503">
            <v>165</v>
          </cell>
          <cell r="Q503">
            <v>1058</v>
          </cell>
          <cell r="R503">
            <v>752</v>
          </cell>
          <cell r="S503">
            <v>68</v>
          </cell>
          <cell r="U503">
            <v>156</v>
          </cell>
          <cell r="V503">
            <v>8517</v>
          </cell>
          <cell r="X503">
            <v>308</v>
          </cell>
          <cell r="Y503">
            <v>617</v>
          </cell>
          <cell r="Z503">
            <v>145</v>
          </cell>
        </row>
        <row r="504">
          <cell r="C504">
            <v>502</v>
          </cell>
          <cell r="E504">
            <v>7</v>
          </cell>
          <cell r="F504">
            <v>2014</v>
          </cell>
          <cell r="G504">
            <v>1838</v>
          </cell>
          <cell r="H504">
            <v>3240</v>
          </cell>
          <cell r="I504">
            <v>265</v>
          </cell>
          <cell r="L504">
            <v>716</v>
          </cell>
          <cell r="M504">
            <v>14</v>
          </cell>
          <cell r="N504">
            <v>7</v>
          </cell>
          <cell r="Q504">
            <v>167</v>
          </cell>
          <cell r="R504">
            <v>89</v>
          </cell>
          <cell r="S504">
            <v>8</v>
          </cell>
          <cell r="U504">
            <v>26</v>
          </cell>
          <cell r="V504">
            <v>2437</v>
          </cell>
          <cell r="X504">
            <v>49</v>
          </cell>
          <cell r="Y504">
            <v>200</v>
          </cell>
          <cell r="Z504">
            <v>37</v>
          </cell>
        </row>
        <row r="505">
          <cell r="C505">
            <v>503</v>
          </cell>
          <cell r="E505">
            <v>7</v>
          </cell>
          <cell r="F505">
            <v>2014</v>
          </cell>
          <cell r="G505">
            <v>3694</v>
          </cell>
          <cell r="H505">
            <v>4926</v>
          </cell>
          <cell r="I505">
            <v>468</v>
          </cell>
          <cell r="L505">
            <v>1910</v>
          </cell>
          <cell r="M505">
            <v>29</v>
          </cell>
          <cell r="N505">
            <v>38</v>
          </cell>
          <cell r="Q505">
            <v>527</v>
          </cell>
          <cell r="R505">
            <v>354</v>
          </cell>
          <cell r="S505">
            <v>40</v>
          </cell>
          <cell r="U505">
            <v>93</v>
          </cell>
          <cell r="V505">
            <v>4759</v>
          </cell>
          <cell r="X505">
            <v>107</v>
          </cell>
          <cell r="Y505">
            <v>198</v>
          </cell>
          <cell r="Z505">
            <v>133</v>
          </cell>
        </row>
        <row r="506">
          <cell r="C506">
            <v>504</v>
          </cell>
          <cell r="E506">
            <v>7</v>
          </cell>
          <cell r="F506">
            <v>2014</v>
          </cell>
          <cell r="G506">
            <v>2863</v>
          </cell>
          <cell r="H506">
            <v>3130</v>
          </cell>
          <cell r="I506">
            <v>193</v>
          </cell>
          <cell r="L506">
            <v>1026</v>
          </cell>
          <cell r="M506">
            <v>19</v>
          </cell>
          <cell r="N506">
            <v>22</v>
          </cell>
          <cell r="Q506">
            <v>76</v>
          </cell>
          <cell r="R506">
            <v>70</v>
          </cell>
          <cell r="S506">
            <v>6</v>
          </cell>
          <cell r="U506">
            <v>32</v>
          </cell>
          <cell r="V506">
            <v>1240</v>
          </cell>
          <cell r="X506">
            <v>24</v>
          </cell>
          <cell r="Y506">
            <v>80</v>
          </cell>
          <cell r="Z506">
            <v>47</v>
          </cell>
        </row>
        <row r="507">
          <cell r="C507">
            <v>505</v>
          </cell>
          <cell r="E507">
            <v>7</v>
          </cell>
          <cell r="F507">
            <v>2014</v>
          </cell>
          <cell r="G507">
            <v>1152</v>
          </cell>
          <cell r="H507">
            <v>3467</v>
          </cell>
          <cell r="I507">
            <v>104</v>
          </cell>
          <cell r="L507">
            <v>940</v>
          </cell>
          <cell r="M507">
            <v>18</v>
          </cell>
          <cell r="N507">
            <v>17</v>
          </cell>
          <cell r="Q507">
            <v>78</v>
          </cell>
          <cell r="R507">
            <v>112</v>
          </cell>
          <cell r="S507">
            <v>23</v>
          </cell>
          <cell r="U507">
            <v>55</v>
          </cell>
          <cell r="V507">
            <v>1534</v>
          </cell>
          <cell r="X507">
            <v>31</v>
          </cell>
          <cell r="Y507">
            <v>61</v>
          </cell>
          <cell r="Z507">
            <v>18</v>
          </cell>
        </row>
        <row r="508">
          <cell r="C508">
            <v>506</v>
          </cell>
          <cell r="E508">
            <v>7</v>
          </cell>
          <cell r="F508">
            <v>2014</v>
          </cell>
          <cell r="G508">
            <v>3136</v>
          </cell>
          <cell r="H508">
            <v>3822</v>
          </cell>
          <cell r="I508">
            <v>476</v>
          </cell>
          <cell r="L508">
            <v>1952</v>
          </cell>
          <cell r="M508">
            <v>29</v>
          </cell>
          <cell r="N508">
            <v>44</v>
          </cell>
          <cell r="Q508">
            <v>285</v>
          </cell>
          <cell r="R508">
            <v>156</v>
          </cell>
          <cell r="S508">
            <v>39</v>
          </cell>
          <cell r="U508">
            <v>111</v>
          </cell>
          <cell r="V508">
            <v>5520</v>
          </cell>
          <cell r="X508">
            <v>78</v>
          </cell>
          <cell r="Y508">
            <v>196</v>
          </cell>
          <cell r="Z508">
            <v>40</v>
          </cell>
        </row>
        <row r="509">
          <cell r="C509">
            <v>507</v>
          </cell>
          <cell r="E509">
            <v>7</v>
          </cell>
          <cell r="F509">
            <v>2014</v>
          </cell>
          <cell r="G509">
            <v>2298</v>
          </cell>
          <cell r="H509">
            <v>2316</v>
          </cell>
          <cell r="I509">
            <v>172</v>
          </cell>
          <cell r="L509">
            <v>564</v>
          </cell>
          <cell r="M509">
            <v>30</v>
          </cell>
          <cell r="N509">
            <v>5</v>
          </cell>
          <cell r="Q509">
            <v>221</v>
          </cell>
          <cell r="R509">
            <v>65</v>
          </cell>
          <cell r="S509">
            <v>0</v>
          </cell>
          <cell r="U509">
            <v>20</v>
          </cell>
          <cell r="V509">
            <v>935</v>
          </cell>
          <cell r="X509">
            <v>28</v>
          </cell>
          <cell r="Y509">
            <v>78</v>
          </cell>
          <cell r="Z509">
            <v>2</v>
          </cell>
        </row>
        <row r="510">
          <cell r="C510">
            <v>508</v>
          </cell>
          <cell r="E510">
            <v>7</v>
          </cell>
          <cell r="F510">
            <v>2014</v>
          </cell>
          <cell r="G510">
            <v>2018</v>
          </cell>
          <cell r="H510">
            <v>4668</v>
          </cell>
          <cell r="I510">
            <v>253</v>
          </cell>
          <cell r="L510">
            <v>1070</v>
          </cell>
          <cell r="M510">
            <v>42</v>
          </cell>
          <cell r="N510">
            <v>64</v>
          </cell>
          <cell r="Q510">
            <v>98</v>
          </cell>
          <cell r="R510">
            <v>94</v>
          </cell>
          <cell r="S510">
            <v>48</v>
          </cell>
          <cell r="U510">
            <v>86</v>
          </cell>
          <cell r="V510">
            <v>2452</v>
          </cell>
          <cell r="X510">
            <v>71</v>
          </cell>
          <cell r="Y510">
            <v>57</v>
          </cell>
          <cell r="Z510">
            <v>24</v>
          </cell>
        </row>
        <row r="511">
          <cell r="C511">
            <v>509</v>
          </cell>
          <cell r="E511">
            <v>7</v>
          </cell>
          <cell r="F511">
            <v>2014</v>
          </cell>
          <cell r="G511">
            <v>2591</v>
          </cell>
          <cell r="H511">
            <v>2829</v>
          </cell>
          <cell r="I511">
            <v>330</v>
          </cell>
          <cell r="L511">
            <v>1260</v>
          </cell>
          <cell r="M511">
            <v>43</v>
          </cell>
          <cell r="N511">
            <v>7</v>
          </cell>
          <cell r="Q511">
            <v>387</v>
          </cell>
          <cell r="R511">
            <v>130</v>
          </cell>
          <cell r="S511">
            <v>13</v>
          </cell>
          <cell r="U511">
            <v>33</v>
          </cell>
          <cell r="V511">
            <v>5020</v>
          </cell>
          <cell r="X511">
            <v>75</v>
          </cell>
          <cell r="Y511">
            <v>114</v>
          </cell>
          <cell r="Z511">
            <v>49</v>
          </cell>
        </row>
        <row r="512">
          <cell r="C512">
            <v>501</v>
          </cell>
          <cell r="E512">
            <v>7</v>
          </cell>
          <cell r="F512">
            <v>2014</v>
          </cell>
          <cell r="G512">
            <v>10790</v>
          </cell>
          <cell r="H512">
            <v>11185</v>
          </cell>
          <cell r="I512">
            <v>1348</v>
          </cell>
          <cell r="L512">
            <v>5800</v>
          </cell>
          <cell r="M512">
            <v>74</v>
          </cell>
          <cell r="N512">
            <v>124</v>
          </cell>
          <cell r="Q512">
            <v>1062</v>
          </cell>
          <cell r="R512">
            <v>758</v>
          </cell>
          <cell r="S512">
            <v>90</v>
          </cell>
          <cell r="U512">
            <v>201</v>
          </cell>
          <cell r="V512">
            <v>10270</v>
          </cell>
          <cell r="X512">
            <v>245</v>
          </cell>
          <cell r="Y512">
            <v>535</v>
          </cell>
          <cell r="Z512">
            <v>166</v>
          </cell>
        </row>
        <row r="513">
          <cell r="C513">
            <v>502</v>
          </cell>
          <cell r="E513">
            <v>7</v>
          </cell>
          <cell r="F513">
            <v>2014</v>
          </cell>
          <cell r="G513">
            <v>1902</v>
          </cell>
          <cell r="H513">
            <v>3530</v>
          </cell>
          <cell r="I513">
            <v>296</v>
          </cell>
          <cell r="L513">
            <v>847</v>
          </cell>
          <cell r="M513">
            <v>30</v>
          </cell>
          <cell r="N513">
            <v>8</v>
          </cell>
          <cell r="Q513">
            <v>203</v>
          </cell>
          <cell r="R513">
            <v>111</v>
          </cell>
          <cell r="S513">
            <v>20</v>
          </cell>
          <cell r="U513">
            <v>40</v>
          </cell>
          <cell r="V513">
            <v>2000</v>
          </cell>
          <cell r="X513">
            <v>115</v>
          </cell>
          <cell r="Y513">
            <v>164</v>
          </cell>
          <cell r="Z513">
            <v>20</v>
          </cell>
        </row>
        <row r="514">
          <cell r="C514">
            <v>503</v>
          </cell>
          <cell r="E514">
            <v>7</v>
          </cell>
          <cell r="F514">
            <v>2014</v>
          </cell>
          <cell r="G514">
            <v>4107</v>
          </cell>
          <cell r="H514">
            <v>4991</v>
          </cell>
          <cell r="I514">
            <v>541</v>
          </cell>
          <cell r="L514">
            <v>2283</v>
          </cell>
          <cell r="M514">
            <v>66</v>
          </cell>
          <cell r="N514">
            <v>57</v>
          </cell>
          <cell r="Q514">
            <v>512</v>
          </cell>
          <cell r="R514">
            <v>402</v>
          </cell>
          <cell r="S514">
            <v>52</v>
          </cell>
          <cell r="U514">
            <v>126</v>
          </cell>
          <cell r="V514">
            <v>4266</v>
          </cell>
          <cell r="X514">
            <v>112</v>
          </cell>
          <cell r="Y514">
            <v>181</v>
          </cell>
          <cell r="Z514">
            <v>129</v>
          </cell>
        </row>
        <row r="515">
          <cell r="C515">
            <v>504</v>
          </cell>
          <cell r="E515">
            <v>7</v>
          </cell>
          <cell r="F515">
            <v>2014</v>
          </cell>
          <cell r="G515">
            <v>3168</v>
          </cell>
          <cell r="H515">
            <v>3620</v>
          </cell>
          <cell r="I515">
            <v>308</v>
          </cell>
          <cell r="L515">
            <v>986</v>
          </cell>
          <cell r="M515">
            <v>20</v>
          </cell>
          <cell r="N515">
            <v>39</v>
          </cell>
          <cell r="Q515">
            <v>109</v>
          </cell>
          <cell r="R515">
            <v>106</v>
          </cell>
          <cell r="S515">
            <v>8</v>
          </cell>
          <cell r="U515">
            <v>35</v>
          </cell>
          <cell r="V515">
            <v>1032</v>
          </cell>
          <cell r="X515">
            <v>32</v>
          </cell>
          <cell r="Y515">
            <v>81</v>
          </cell>
          <cell r="Z515">
            <v>56</v>
          </cell>
        </row>
        <row r="516">
          <cell r="C516">
            <v>505</v>
          </cell>
          <cell r="E516">
            <v>7</v>
          </cell>
          <cell r="F516">
            <v>2014</v>
          </cell>
          <cell r="G516">
            <v>1344</v>
          </cell>
          <cell r="H516">
            <v>3751</v>
          </cell>
          <cell r="I516">
            <v>94</v>
          </cell>
          <cell r="L516">
            <v>812</v>
          </cell>
          <cell r="M516">
            <v>16</v>
          </cell>
          <cell r="N516">
            <v>13</v>
          </cell>
          <cell r="Q516">
            <v>77</v>
          </cell>
          <cell r="R516">
            <v>100</v>
          </cell>
          <cell r="S516">
            <v>18</v>
          </cell>
          <cell r="U516">
            <v>41</v>
          </cell>
          <cell r="V516">
            <v>1620</v>
          </cell>
          <cell r="X516">
            <v>39</v>
          </cell>
          <cell r="Y516">
            <v>80</v>
          </cell>
          <cell r="Z516">
            <v>27</v>
          </cell>
        </row>
        <row r="517">
          <cell r="C517">
            <v>506</v>
          </cell>
          <cell r="E517">
            <v>7</v>
          </cell>
          <cell r="F517">
            <v>2014</v>
          </cell>
          <cell r="G517">
            <v>3312</v>
          </cell>
          <cell r="H517">
            <v>4656</v>
          </cell>
          <cell r="I517">
            <v>495</v>
          </cell>
          <cell r="L517">
            <v>2416</v>
          </cell>
          <cell r="M517">
            <v>63</v>
          </cell>
          <cell r="N517">
            <v>46</v>
          </cell>
          <cell r="Q517">
            <v>325</v>
          </cell>
          <cell r="R517">
            <v>168</v>
          </cell>
          <cell r="S517">
            <v>50</v>
          </cell>
          <cell r="U517">
            <v>118</v>
          </cell>
          <cell r="V517">
            <v>5271</v>
          </cell>
          <cell r="X517">
            <v>72</v>
          </cell>
          <cell r="Y517">
            <v>194</v>
          </cell>
          <cell r="Z517">
            <v>41</v>
          </cell>
        </row>
        <row r="518">
          <cell r="C518">
            <v>507</v>
          </cell>
          <cell r="E518">
            <v>7</v>
          </cell>
          <cell r="F518">
            <v>2014</v>
          </cell>
          <cell r="G518">
            <v>2002</v>
          </cell>
          <cell r="H518">
            <v>2026</v>
          </cell>
          <cell r="I518">
            <v>125</v>
          </cell>
          <cell r="L518">
            <v>389</v>
          </cell>
          <cell r="M518">
            <v>0</v>
          </cell>
          <cell r="N518">
            <v>5</v>
          </cell>
          <cell r="Q518">
            <v>187</v>
          </cell>
          <cell r="R518">
            <v>68</v>
          </cell>
          <cell r="S518">
            <v>0</v>
          </cell>
          <cell r="U518">
            <v>25</v>
          </cell>
          <cell r="V518">
            <v>753</v>
          </cell>
          <cell r="X518">
            <v>34</v>
          </cell>
          <cell r="Y518">
            <v>52</v>
          </cell>
          <cell r="Z518">
            <v>3</v>
          </cell>
        </row>
        <row r="519">
          <cell r="C519">
            <v>508</v>
          </cell>
          <cell r="E519">
            <v>7</v>
          </cell>
          <cell r="F519">
            <v>2014</v>
          </cell>
          <cell r="G519">
            <v>2093</v>
          </cell>
          <cell r="H519">
            <v>4516</v>
          </cell>
          <cell r="I519">
            <v>247</v>
          </cell>
          <cell r="L519">
            <v>1012</v>
          </cell>
          <cell r="M519">
            <v>39</v>
          </cell>
          <cell r="N519">
            <v>63</v>
          </cell>
          <cell r="Q519">
            <v>170</v>
          </cell>
          <cell r="R519">
            <v>101</v>
          </cell>
          <cell r="S519">
            <v>50</v>
          </cell>
          <cell r="U519">
            <v>81</v>
          </cell>
          <cell r="V519">
            <v>2089</v>
          </cell>
          <cell r="X519">
            <v>52</v>
          </cell>
          <cell r="Y519">
            <v>68</v>
          </cell>
          <cell r="Z519">
            <v>18</v>
          </cell>
        </row>
        <row r="520">
          <cell r="C520">
            <v>509</v>
          </cell>
          <cell r="E520">
            <v>7</v>
          </cell>
          <cell r="F520">
            <v>2014</v>
          </cell>
          <cell r="G520">
            <v>2920</v>
          </cell>
          <cell r="H520">
            <v>3142</v>
          </cell>
          <cell r="I520">
            <v>252</v>
          </cell>
          <cell r="L520">
            <v>1415</v>
          </cell>
          <cell r="M520">
            <v>31</v>
          </cell>
          <cell r="N520">
            <v>16</v>
          </cell>
          <cell r="Q520">
            <v>337</v>
          </cell>
          <cell r="R520">
            <v>150</v>
          </cell>
          <cell r="S520">
            <v>18</v>
          </cell>
          <cell r="U520">
            <v>22</v>
          </cell>
          <cell r="V520">
            <v>4959</v>
          </cell>
          <cell r="X520">
            <v>91</v>
          </cell>
          <cell r="Y520">
            <v>103</v>
          </cell>
          <cell r="Z520">
            <v>45</v>
          </cell>
        </row>
        <row r="521">
          <cell r="C521">
            <v>401</v>
          </cell>
          <cell r="E521">
            <v>7</v>
          </cell>
          <cell r="F521">
            <v>2014</v>
          </cell>
          <cell r="G521">
            <v>8475</v>
          </cell>
          <cell r="H521">
            <v>10893</v>
          </cell>
          <cell r="I521">
            <v>2007</v>
          </cell>
          <cell r="L521">
            <v>7775</v>
          </cell>
          <cell r="M521">
            <v>63</v>
          </cell>
          <cell r="N521">
            <v>188</v>
          </cell>
          <cell r="Q521">
            <v>1680</v>
          </cell>
          <cell r="R521">
            <v>1082</v>
          </cell>
          <cell r="S521">
            <v>98</v>
          </cell>
          <cell r="U521">
            <v>286</v>
          </cell>
          <cell r="V521">
            <v>18776</v>
          </cell>
          <cell r="X521">
            <v>505</v>
          </cell>
          <cell r="Y521">
            <v>1213</v>
          </cell>
          <cell r="Z521">
            <v>682</v>
          </cell>
        </row>
        <row r="522">
          <cell r="C522">
            <v>402</v>
          </cell>
          <cell r="E522">
            <v>7</v>
          </cell>
          <cell r="F522">
            <v>2014</v>
          </cell>
          <cell r="G522">
            <v>4861</v>
          </cell>
          <cell r="H522">
            <v>1986</v>
          </cell>
          <cell r="I522">
            <v>400</v>
          </cell>
          <cell r="L522">
            <v>2132</v>
          </cell>
          <cell r="M522">
            <v>24</v>
          </cell>
          <cell r="N522">
            <v>56</v>
          </cell>
          <cell r="Q522">
            <v>492</v>
          </cell>
          <cell r="R522">
            <v>171</v>
          </cell>
          <cell r="S522">
            <v>10</v>
          </cell>
          <cell r="U522">
            <v>55</v>
          </cell>
          <cell r="V522">
            <v>6516</v>
          </cell>
          <cell r="X522">
            <v>57</v>
          </cell>
          <cell r="Y522">
            <v>279</v>
          </cell>
          <cell r="Z522">
            <v>99</v>
          </cell>
        </row>
        <row r="523">
          <cell r="C523">
            <v>403</v>
          </cell>
          <cell r="E523">
            <v>7</v>
          </cell>
          <cell r="F523">
            <v>2014</v>
          </cell>
          <cell r="G523">
            <v>3034</v>
          </cell>
          <cell r="H523">
            <v>2471</v>
          </cell>
          <cell r="I523">
            <v>585</v>
          </cell>
          <cell r="L523">
            <v>2234</v>
          </cell>
          <cell r="M523">
            <v>18</v>
          </cell>
          <cell r="N523">
            <v>50</v>
          </cell>
          <cell r="Q523">
            <v>309</v>
          </cell>
          <cell r="R523">
            <v>176</v>
          </cell>
          <cell r="S523">
            <v>36</v>
          </cell>
          <cell r="U523">
            <v>60</v>
          </cell>
          <cell r="V523">
            <v>4625</v>
          </cell>
          <cell r="X523">
            <v>0</v>
          </cell>
          <cell r="Y523">
            <v>264</v>
          </cell>
          <cell r="Z523">
            <v>0</v>
          </cell>
        </row>
        <row r="524">
          <cell r="C524">
            <v>404</v>
          </cell>
          <cell r="E524">
            <v>7</v>
          </cell>
          <cell r="F524">
            <v>2014</v>
          </cell>
          <cell r="G524">
            <v>6109</v>
          </cell>
          <cell r="H524">
            <v>3172</v>
          </cell>
          <cell r="I524">
            <v>465</v>
          </cell>
          <cell r="L524">
            <v>2328</v>
          </cell>
          <cell r="M524">
            <v>22</v>
          </cell>
          <cell r="N524">
            <v>23</v>
          </cell>
          <cell r="Q524">
            <v>617</v>
          </cell>
          <cell r="R524">
            <v>105</v>
          </cell>
          <cell r="S524">
            <v>24</v>
          </cell>
          <cell r="U524">
            <v>61</v>
          </cell>
          <cell r="V524">
            <v>6533</v>
          </cell>
          <cell r="X524">
            <v>0</v>
          </cell>
          <cell r="Y524">
            <v>494</v>
          </cell>
          <cell r="Z524">
            <v>66</v>
          </cell>
        </row>
        <row r="525">
          <cell r="C525">
            <v>405</v>
          </cell>
          <cell r="E525">
            <v>7</v>
          </cell>
          <cell r="F525">
            <v>2014</v>
          </cell>
          <cell r="G525">
            <v>2436</v>
          </cell>
          <cell r="H525">
            <v>1094</v>
          </cell>
          <cell r="I525">
            <v>321</v>
          </cell>
          <cell r="L525">
            <v>1888</v>
          </cell>
          <cell r="M525">
            <v>37</v>
          </cell>
          <cell r="N525">
            <v>125</v>
          </cell>
          <cell r="Q525">
            <v>148</v>
          </cell>
          <cell r="R525">
            <v>64</v>
          </cell>
          <cell r="S525">
            <v>81</v>
          </cell>
          <cell r="U525">
            <v>100</v>
          </cell>
          <cell r="V525">
            <v>3771</v>
          </cell>
          <cell r="X525">
            <v>0</v>
          </cell>
          <cell r="Y525">
            <v>132</v>
          </cell>
          <cell r="Z525">
            <v>95</v>
          </cell>
        </row>
        <row r="526">
          <cell r="C526">
            <v>406</v>
          </cell>
          <cell r="E526">
            <v>7</v>
          </cell>
          <cell r="F526">
            <v>2014</v>
          </cell>
          <cell r="G526">
            <v>2834</v>
          </cell>
          <cell r="H526">
            <v>2656</v>
          </cell>
          <cell r="I526">
            <v>333</v>
          </cell>
          <cell r="L526">
            <v>726</v>
          </cell>
          <cell r="M526">
            <v>0</v>
          </cell>
          <cell r="N526">
            <v>0</v>
          </cell>
          <cell r="Q526">
            <v>290</v>
          </cell>
          <cell r="R526">
            <v>146</v>
          </cell>
          <cell r="S526">
            <v>0</v>
          </cell>
          <cell r="U526">
            <v>54</v>
          </cell>
          <cell r="V526">
            <v>1713</v>
          </cell>
          <cell r="X526">
            <v>0</v>
          </cell>
          <cell r="Y526">
            <v>206</v>
          </cell>
          <cell r="Z526">
            <v>0</v>
          </cell>
        </row>
        <row r="527">
          <cell r="C527">
            <v>407</v>
          </cell>
          <cell r="E527">
            <v>7</v>
          </cell>
          <cell r="F527">
            <v>2014</v>
          </cell>
          <cell r="G527">
            <v>3965</v>
          </cell>
          <cell r="H527">
            <v>1074</v>
          </cell>
          <cell r="I527">
            <v>703</v>
          </cell>
          <cell r="L527">
            <v>1832</v>
          </cell>
          <cell r="M527">
            <v>31</v>
          </cell>
          <cell r="N527">
            <v>0</v>
          </cell>
          <cell r="Q527">
            <v>301</v>
          </cell>
          <cell r="R527">
            <v>190</v>
          </cell>
          <cell r="S527">
            <v>0</v>
          </cell>
          <cell r="U527">
            <v>63</v>
          </cell>
          <cell r="V527">
            <v>3593</v>
          </cell>
          <cell r="X527">
            <v>0</v>
          </cell>
          <cell r="Y527">
            <v>348</v>
          </cell>
          <cell r="Z527">
            <v>128</v>
          </cell>
        </row>
        <row r="528">
          <cell r="C528">
            <v>408</v>
          </cell>
          <cell r="E528">
            <v>7</v>
          </cell>
          <cell r="F528">
            <v>2014</v>
          </cell>
          <cell r="G528">
            <v>3508</v>
          </cell>
          <cell r="H528">
            <v>2262</v>
          </cell>
          <cell r="I528">
            <v>480</v>
          </cell>
          <cell r="L528">
            <v>1572</v>
          </cell>
          <cell r="M528">
            <v>0</v>
          </cell>
          <cell r="N528">
            <v>0</v>
          </cell>
          <cell r="Q528">
            <v>1411</v>
          </cell>
          <cell r="R528">
            <v>280</v>
          </cell>
          <cell r="S528">
            <v>0</v>
          </cell>
          <cell r="U528">
            <v>22</v>
          </cell>
          <cell r="V528">
            <v>1596</v>
          </cell>
          <cell r="X528">
            <v>0</v>
          </cell>
          <cell r="Y528">
            <v>0</v>
          </cell>
          <cell r="Z528">
            <v>0</v>
          </cell>
        </row>
        <row r="529">
          <cell r="C529">
            <v>409</v>
          </cell>
          <cell r="E529">
            <v>7</v>
          </cell>
          <cell r="F529">
            <v>2014</v>
          </cell>
          <cell r="G529">
            <v>7604</v>
          </cell>
          <cell r="H529">
            <v>6542</v>
          </cell>
          <cell r="I529">
            <v>325</v>
          </cell>
          <cell r="L529">
            <v>1110</v>
          </cell>
          <cell r="M529">
            <v>31</v>
          </cell>
          <cell r="N529">
            <v>15</v>
          </cell>
          <cell r="Q529">
            <v>701</v>
          </cell>
          <cell r="R529">
            <v>89</v>
          </cell>
          <cell r="S529">
            <v>15</v>
          </cell>
          <cell r="U529">
            <v>39</v>
          </cell>
          <cell r="V529">
            <v>2947</v>
          </cell>
          <cell r="X529">
            <v>0</v>
          </cell>
          <cell r="Y529">
            <v>362</v>
          </cell>
          <cell r="Z529">
            <v>0</v>
          </cell>
        </row>
        <row r="530">
          <cell r="C530">
            <v>410</v>
          </cell>
          <cell r="E530">
            <v>7</v>
          </cell>
          <cell r="F530">
            <v>2014</v>
          </cell>
          <cell r="G530">
            <v>10992</v>
          </cell>
          <cell r="H530">
            <v>3619</v>
          </cell>
          <cell r="I530">
            <v>1437</v>
          </cell>
          <cell r="L530">
            <v>3749</v>
          </cell>
          <cell r="M530">
            <v>37</v>
          </cell>
          <cell r="N530">
            <v>85</v>
          </cell>
          <cell r="Q530">
            <v>764</v>
          </cell>
          <cell r="R530">
            <v>629</v>
          </cell>
          <cell r="S530">
            <v>15</v>
          </cell>
          <cell r="U530">
            <v>204</v>
          </cell>
          <cell r="V530">
            <v>10867</v>
          </cell>
          <cell r="X530">
            <v>188</v>
          </cell>
          <cell r="Y530">
            <v>282</v>
          </cell>
          <cell r="Z530">
            <v>14</v>
          </cell>
        </row>
        <row r="531">
          <cell r="C531">
            <v>411</v>
          </cell>
          <cell r="E531">
            <v>7</v>
          </cell>
          <cell r="F531">
            <v>2014</v>
          </cell>
          <cell r="G531">
            <v>4665</v>
          </cell>
          <cell r="H531">
            <v>2682</v>
          </cell>
          <cell r="I531">
            <v>482</v>
          </cell>
          <cell r="L531">
            <v>724</v>
          </cell>
          <cell r="M531">
            <v>0</v>
          </cell>
          <cell r="N531">
            <v>0</v>
          </cell>
          <cell r="Q531">
            <v>212</v>
          </cell>
          <cell r="R531">
            <v>106</v>
          </cell>
          <cell r="S531">
            <v>0</v>
          </cell>
          <cell r="U531">
            <v>15</v>
          </cell>
          <cell r="V531">
            <v>3067</v>
          </cell>
          <cell r="X531">
            <v>0</v>
          </cell>
          <cell r="Y531">
            <v>107</v>
          </cell>
          <cell r="Z531">
            <v>10</v>
          </cell>
        </row>
        <row r="532">
          <cell r="C532">
            <v>301</v>
          </cell>
          <cell r="E532">
            <v>7</v>
          </cell>
          <cell r="F532">
            <v>2014</v>
          </cell>
          <cell r="G532">
            <v>11192</v>
          </cell>
          <cell r="H532">
            <v>4734</v>
          </cell>
          <cell r="I532">
            <v>1452</v>
          </cell>
          <cell r="L532">
            <v>3385</v>
          </cell>
          <cell r="M532">
            <v>71</v>
          </cell>
          <cell r="N532">
            <v>98</v>
          </cell>
          <cell r="Q532">
            <v>1431</v>
          </cell>
          <cell r="R532">
            <v>766</v>
          </cell>
          <cell r="S532">
            <v>62</v>
          </cell>
          <cell r="U532">
            <v>331</v>
          </cell>
          <cell r="V532">
            <v>10652</v>
          </cell>
          <cell r="X532">
            <v>327</v>
          </cell>
          <cell r="Y532">
            <v>327</v>
          </cell>
          <cell r="Z532">
            <v>84</v>
          </cell>
        </row>
        <row r="533">
          <cell r="C533">
            <v>302</v>
          </cell>
          <cell r="E533">
            <v>7</v>
          </cell>
          <cell r="F533">
            <v>2014</v>
          </cell>
          <cell r="G533">
            <v>21325</v>
          </cell>
          <cell r="H533">
            <v>2513</v>
          </cell>
          <cell r="I533">
            <v>1271</v>
          </cell>
          <cell r="L533">
            <v>3942</v>
          </cell>
          <cell r="M533">
            <v>61</v>
          </cell>
          <cell r="N533">
            <v>162</v>
          </cell>
          <cell r="Q533">
            <v>1423</v>
          </cell>
          <cell r="R533">
            <v>635</v>
          </cell>
          <cell r="S533">
            <v>26</v>
          </cell>
          <cell r="U533">
            <v>241</v>
          </cell>
          <cell r="V533">
            <v>13358</v>
          </cell>
          <cell r="X533">
            <v>19</v>
          </cell>
          <cell r="Y533">
            <v>788</v>
          </cell>
          <cell r="Z533">
            <v>352</v>
          </cell>
        </row>
        <row r="534">
          <cell r="C534">
            <v>303</v>
          </cell>
          <cell r="E534">
            <v>7</v>
          </cell>
          <cell r="F534">
            <v>2014</v>
          </cell>
          <cell r="G534">
            <v>6679</v>
          </cell>
          <cell r="H534">
            <v>3300</v>
          </cell>
          <cell r="I534">
            <v>699</v>
          </cell>
          <cell r="L534">
            <v>1789</v>
          </cell>
          <cell r="M534">
            <v>0</v>
          </cell>
          <cell r="N534">
            <v>0</v>
          </cell>
          <cell r="Q534">
            <v>1303</v>
          </cell>
          <cell r="R534">
            <v>284</v>
          </cell>
          <cell r="S534">
            <v>0</v>
          </cell>
          <cell r="U534">
            <v>30</v>
          </cell>
          <cell r="V534">
            <v>3471</v>
          </cell>
          <cell r="X534">
            <v>0</v>
          </cell>
          <cell r="Y534">
            <v>61</v>
          </cell>
          <cell r="Z534">
            <v>11</v>
          </cell>
        </row>
        <row r="535">
          <cell r="C535">
            <v>304</v>
          </cell>
          <cell r="E535">
            <v>7</v>
          </cell>
          <cell r="F535">
            <v>2014</v>
          </cell>
          <cell r="G535">
            <v>8314</v>
          </cell>
          <cell r="H535">
            <v>7786</v>
          </cell>
          <cell r="I535">
            <v>859</v>
          </cell>
          <cell r="L535">
            <v>1584</v>
          </cell>
          <cell r="M535">
            <v>0</v>
          </cell>
          <cell r="N535">
            <v>0</v>
          </cell>
          <cell r="Q535">
            <v>890</v>
          </cell>
          <cell r="R535">
            <v>663</v>
          </cell>
          <cell r="S535">
            <v>0</v>
          </cell>
          <cell r="U535">
            <v>75</v>
          </cell>
          <cell r="V535">
            <v>4705</v>
          </cell>
          <cell r="X535">
            <v>42</v>
          </cell>
          <cell r="Y535">
            <v>353</v>
          </cell>
          <cell r="Z535">
            <v>11</v>
          </cell>
        </row>
        <row r="536">
          <cell r="C536">
            <v>305</v>
          </cell>
          <cell r="E536">
            <v>7</v>
          </cell>
          <cell r="F536">
            <v>2014</v>
          </cell>
          <cell r="G536">
            <v>8259</v>
          </cell>
          <cell r="H536">
            <v>11524</v>
          </cell>
          <cell r="I536">
            <v>560</v>
          </cell>
          <cell r="L536">
            <v>1463</v>
          </cell>
          <cell r="M536">
            <v>16</v>
          </cell>
          <cell r="N536">
            <v>34</v>
          </cell>
          <cell r="Q536">
            <v>1018</v>
          </cell>
          <cell r="R536">
            <v>121</v>
          </cell>
          <cell r="S536">
            <v>31</v>
          </cell>
          <cell r="U536">
            <v>132</v>
          </cell>
          <cell r="V536">
            <v>4974</v>
          </cell>
          <cell r="X536">
            <v>10</v>
          </cell>
          <cell r="Y536">
            <v>240</v>
          </cell>
          <cell r="Z536">
            <v>40</v>
          </cell>
        </row>
        <row r="537">
          <cell r="C537">
            <v>306</v>
          </cell>
          <cell r="E537">
            <v>7</v>
          </cell>
          <cell r="F537">
            <v>2014</v>
          </cell>
          <cell r="G537">
            <v>6016</v>
          </cell>
          <cell r="H537">
            <v>1217</v>
          </cell>
          <cell r="I537">
            <v>338</v>
          </cell>
          <cell r="L537">
            <v>1352</v>
          </cell>
          <cell r="M537">
            <v>0</v>
          </cell>
          <cell r="N537">
            <v>2</v>
          </cell>
          <cell r="Q537">
            <v>371</v>
          </cell>
          <cell r="R537">
            <v>157</v>
          </cell>
          <cell r="S537">
            <v>0</v>
          </cell>
          <cell r="U537">
            <v>32</v>
          </cell>
          <cell r="V537">
            <v>2871</v>
          </cell>
          <cell r="X537">
            <v>0</v>
          </cell>
          <cell r="Y537">
            <v>306</v>
          </cell>
          <cell r="Z537">
            <v>27</v>
          </cell>
        </row>
        <row r="538">
          <cell r="C538">
            <v>307</v>
          </cell>
          <cell r="E538">
            <v>7</v>
          </cell>
          <cell r="F538">
            <v>2014</v>
          </cell>
          <cell r="G538">
            <v>7292</v>
          </cell>
          <cell r="H538">
            <v>1031</v>
          </cell>
          <cell r="I538">
            <v>667</v>
          </cell>
          <cell r="L538">
            <v>688</v>
          </cell>
          <cell r="M538">
            <v>0</v>
          </cell>
          <cell r="N538">
            <v>0</v>
          </cell>
          <cell r="Q538">
            <v>2048</v>
          </cell>
          <cell r="R538">
            <v>314</v>
          </cell>
          <cell r="S538">
            <v>0</v>
          </cell>
          <cell r="U538">
            <v>10</v>
          </cell>
          <cell r="V538">
            <v>1609</v>
          </cell>
          <cell r="X538">
            <v>0</v>
          </cell>
          <cell r="Y538">
            <v>0</v>
          </cell>
          <cell r="Z538">
            <v>0</v>
          </cell>
        </row>
        <row r="539">
          <cell r="C539">
            <v>308</v>
          </cell>
          <cell r="E539">
            <v>7</v>
          </cell>
          <cell r="F539">
            <v>2014</v>
          </cell>
          <cell r="G539">
            <v>6497</v>
          </cell>
          <cell r="H539">
            <v>2100</v>
          </cell>
          <cell r="I539">
            <v>629</v>
          </cell>
          <cell r="L539">
            <v>1051</v>
          </cell>
          <cell r="M539">
            <v>0</v>
          </cell>
          <cell r="N539">
            <v>10</v>
          </cell>
          <cell r="Q539">
            <v>636</v>
          </cell>
          <cell r="R539">
            <v>158</v>
          </cell>
          <cell r="S539">
            <v>0</v>
          </cell>
          <cell r="U539">
            <v>30</v>
          </cell>
          <cell r="V539">
            <v>3264</v>
          </cell>
          <cell r="X539">
            <v>0</v>
          </cell>
          <cell r="Y539">
            <v>114</v>
          </cell>
          <cell r="Z539">
            <v>16</v>
          </cell>
        </row>
        <row r="540">
          <cell r="C540">
            <v>201</v>
          </cell>
          <cell r="E540">
            <v>7</v>
          </cell>
          <cell r="F540">
            <v>2014</v>
          </cell>
          <cell r="G540">
            <v>13394</v>
          </cell>
          <cell r="H540">
            <v>15789</v>
          </cell>
          <cell r="I540">
            <v>1608</v>
          </cell>
          <cell r="L540">
            <v>7997</v>
          </cell>
          <cell r="M540">
            <v>0</v>
          </cell>
          <cell r="N540">
            <v>173</v>
          </cell>
          <cell r="Q540">
            <v>1946</v>
          </cell>
          <cell r="R540">
            <v>882</v>
          </cell>
          <cell r="S540">
            <v>8</v>
          </cell>
          <cell r="U540">
            <v>0</v>
          </cell>
          <cell r="V540">
            <v>15247</v>
          </cell>
          <cell r="X540">
            <v>575</v>
          </cell>
          <cell r="Y540">
            <v>1250</v>
          </cell>
          <cell r="Z540">
            <v>719</v>
          </cell>
        </row>
        <row r="541">
          <cell r="C541">
            <v>202</v>
          </cell>
          <cell r="E541">
            <v>7</v>
          </cell>
          <cell r="F541">
            <v>2014</v>
          </cell>
          <cell r="G541">
            <v>5943</v>
          </cell>
          <cell r="H541">
            <v>9195</v>
          </cell>
          <cell r="I541">
            <v>814</v>
          </cell>
          <cell r="L541">
            <v>4901</v>
          </cell>
          <cell r="M541">
            <v>181</v>
          </cell>
          <cell r="N541">
            <v>75</v>
          </cell>
          <cell r="Q541">
            <v>1533</v>
          </cell>
          <cell r="R541">
            <v>877</v>
          </cell>
          <cell r="S541">
            <v>27</v>
          </cell>
          <cell r="U541">
            <v>213</v>
          </cell>
          <cell r="V541">
            <v>7653</v>
          </cell>
          <cell r="X541">
            <v>84</v>
          </cell>
          <cell r="Y541">
            <v>548</v>
          </cell>
          <cell r="Z541">
            <v>168</v>
          </cell>
        </row>
        <row r="542">
          <cell r="C542">
            <v>203</v>
          </cell>
          <cell r="E542">
            <v>7</v>
          </cell>
          <cell r="F542">
            <v>2014</v>
          </cell>
          <cell r="G542">
            <v>7232</v>
          </cell>
          <cell r="H542">
            <v>5296</v>
          </cell>
          <cell r="I542">
            <v>750</v>
          </cell>
          <cell r="L542">
            <v>1550</v>
          </cell>
          <cell r="M542">
            <v>69</v>
          </cell>
          <cell r="N542">
            <v>24</v>
          </cell>
          <cell r="Q542">
            <v>846</v>
          </cell>
          <cell r="R542">
            <v>238</v>
          </cell>
          <cell r="S542">
            <v>1</v>
          </cell>
          <cell r="U542">
            <v>73</v>
          </cell>
          <cell r="V542">
            <v>3442</v>
          </cell>
          <cell r="X542">
            <v>33</v>
          </cell>
          <cell r="Y542">
            <v>361</v>
          </cell>
          <cell r="Z542">
            <v>37</v>
          </cell>
        </row>
        <row r="543">
          <cell r="C543">
            <v>204</v>
          </cell>
          <cell r="E543">
            <v>7</v>
          </cell>
          <cell r="F543">
            <v>2014</v>
          </cell>
          <cell r="G543">
            <v>5619</v>
          </cell>
          <cell r="H543">
            <v>4623</v>
          </cell>
          <cell r="I543">
            <v>651</v>
          </cell>
          <cell r="L543">
            <v>1292</v>
          </cell>
          <cell r="M543">
            <v>45</v>
          </cell>
          <cell r="N543">
            <v>12</v>
          </cell>
          <cell r="Q543">
            <v>320</v>
          </cell>
          <cell r="R543">
            <v>221</v>
          </cell>
          <cell r="S543">
            <v>0</v>
          </cell>
          <cell r="U543">
            <v>64</v>
          </cell>
          <cell r="V543">
            <v>2598</v>
          </cell>
          <cell r="X543">
            <v>0</v>
          </cell>
          <cell r="Y543">
            <v>92</v>
          </cell>
          <cell r="Z543">
            <v>36</v>
          </cell>
        </row>
        <row r="544">
          <cell r="C544">
            <v>205</v>
          </cell>
          <cell r="E544">
            <v>7</v>
          </cell>
          <cell r="F544">
            <v>2014</v>
          </cell>
          <cell r="G544">
            <v>3947</v>
          </cell>
          <cell r="H544">
            <v>4629</v>
          </cell>
          <cell r="I544">
            <v>934</v>
          </cell>
          <cell r="L544">
            <v>4301</v>
          </cell>
          <cell r="M544">
            <v>64</v>
          </cell>
          <cell r="N544">
            <v>184</v>
          </cell>
          <cell r="Q544">
            <v>758</v>
          </cell>
          <cell r="R544">
            <v>441</v>
          </cell>
          <cell r="S544">
            <v>163</v>
          </cell>
          <cell r="U544">
            <v>512</v>
          </cell>
          <cell r="V544">
            <v>8065</v>
          </cell>
          <cell r="X544">
            <v>1017</v>
          </cell>
          <cell r="Y544">
            <v>98</v>
          </cell>
          <cell r="Z544">
            <v>30</v>
          </cell>
        </row>
        <row r="545">
          <cell r="C545">
            <v>206</v>
          </cell>
          <cell r="E545">
            <v>7</v>
          </cell>
          <cell r="F545">
            <v>2014</v>
          </cell>
          <cell r="G545">
            <v>3704</v>
          </cell>
          <cell r="H545">
            <v>2790</v>
          </cell>
          <cell r="I545">
            <v>345</v>
          </cell>
          <cell r="L545">
            <v>1091</v>
          </cell>
          <cell r="M545">
            <v>23</v>
          </cell>
          <cell r="N545">
            <v>0</v>
          </cell>
          <cell r="Q545">
            <v>583</v>
          </cell>
          <cell r="R545">
            <v>172</v>
          </cell>
          <cell r="S545">
            <v>0</v>
          </cell>
          <cell r="U545">
            <v>8</v>
          </cell>
          <cell r="V545">
            <v>2846</v>
          </cell>
          <cell r="X545">
            <v>0</v>
          </cell>
          <cell r="Y545">
            <v>200</v>
          </cell>
          <cell r="Z545">
            <v>53</v>
          </cell>
        </row>
        <row r="546">
          <cell r="C546">
            <v>207</v>
          </cell>
          <cell r="E546">
            <v>7</v>
          </cell>
          <cell r="F546">
            <v>2014</v>
          </cell>
          <cell r="G546">
            <v>3089</v>
          </cell>
          <cell r="H546">
            <v>3691</v>
          </cell>
          <cell r="I546">
            <v>445</v>
          </cell>
          <cell r="L546">
            <v>680</v>
          </cell>
          <cell r="M546">
            <v>88</v>
          </cell>
          <cell r="N546">
            <v>1</v>
          </cell>
          <cell r="Q546">
            <v>435</v>
          </cell>
          <cell r="R546">
            <v>325</v>
          </cell>
          <cell r="S546">
            <v>0</v>
          </cell>
          <cell r="U546">
            <v>40</v>
          </cell>
          <cell r="V546">
            <v>1430</v>
          </cell>
          <cell r="X546">
            <v>0</v>
          </cell>
          <cell r="Y546">
            <v>260</v>
          </cell>
          <cell r="Z546">
            <v>35</v>
          </cell>
        </row>
        <row r="547">
          <cell r="C547">
            <v>102</v>
          </cell>
          <cell r="E547">
            <v>7</v>
          </cell>
          <cell r="F547">
            <v>2014</v>
          </cell>
          <cell r="G547">
            <v>4962</v>
          </cell>
          <cell r="H547">
            <v>56001</v>
          </cell>
          <cell r="I547">
            <v>488</v>
          </cell>
          <cell r="L547">
            <v>1986</v>
          </cell>
          <cell r="M547">
            <v>67</v>
          </cell>
          <cell r="N547">
            <v>4</v>
          </cell>
          <cell r="Q547">
            <v>922</v>
          </cell>
          <cell r="R547">
            <v>405</v>
          </cell>
          <cell r="S547">
            <v>28</v>
          </cell>
          <cell r="U547">
            <v>121</v>
          </cell>
          <cell r="V547">
            <v>3295</v>
          </cell>
          <cell r="X547">
            <v>129</v>
          </cell>
          <cell r="Y547">
            <v>417</v>
          </cell>
          <cell r="Z547">
            <v>66</v>
          </cell>
        </row>
        <row r="548">
          <cell r="C548">
            <v>103</v>
          </cell>
          <cell r="E548">
            <v>7</v>
          </cell>
          <cell r="F548">
            <v>2014</v>
          </cell>
          <cell r="G548">
            <v>2477</v>
          </cell>
          <cell r="H548">
            <v>2806</v>
          </cell>
          <cell r="I548">
            <v>465</v>
          </cell>
          <cell r="L548">
            <v>889</v>
          </cell>
          <cell r="M548">
            <v>17</v>
          </cell>
          <cell r="N548">
            <v>0</v>
          </cell>
          <cell r="Q548">
            <v>395</v>
          </cell>
          <cell r="R548">
            <v>203</v>
          </cell>
          <cell r="S548">
            <v>1</v>
          </cell>
          <cell r="U548">
            <v>12</v>
          </cell>
          <cell r="V548">
            <v>2902</v>
          </cell>
          <cell r="X548">
            <v>0</v>
          </cell>
          <cell r="Y548">
            <v>0</v>
          </cell>
          <cell r="Z548">
            <v>125</v>
          </cell>
        </row>
        <row r="549">
          <cell r="C549">
            <v>104</v>
          </cell>
          <cell r="E549">
            <v>7</v>
          </cell>
          <cell r="F549">
            <v>2014</v>
          </cell>
          <cell r="G549">
            <v>2077</v>
          </cell>
          <cell r="H549">
            <v>4071</v>
          </cell>
          <cell r="I549">
            <v>60</v>
          </cell>
          <cell r="L549">
            <v>379</v>
          </cell>
          <cell r="M549">
            <v>3</v>
          </cell>
          <cell r="N549">
            <v>1</v>
          </cell>
          <cell r="Q549">
            <v>195</v>
          </cell>
          <cell r="R549">
            <v>160</v>
          </cell>
          <cell r="S549">
            <v>4</v>
          </cell>
          <cell r="U549">
            <v>64</v>
          </cell>
          <cell r="V549">
            <v>1225</v>
          </cell>
          <cell r="X549">
            <v>0</v>
          </cell>
          <cell r="Y549">
            <v>0</v>
          </cell>
          <cell r="Z549">
            <v>0</v>
          </cell>
        </row>
        <row r="550">
          <cell r="C550">
            <v>105</v>
          </cell>
          <cell r="E550">
            <v>7</v>
          </cell>
          <cell r="F550">
            <v>2014</v>
          </cell>
          <cell r="G550">
            <v>4554</v>
          </cell>
          <cell r="H550">
            <v>6877</v>
          </cell>
          <cell r="I550">
            <v>525</v>
          </cell>
          <cell r="L550">
            <v>1268</v>
          </cell>
          <cell r="M550">
            <v>20</v>
          </cell>
          <cell r="N550">
            <v>1</v>
          </cell>
          <cell r="Q550">
            <v>590</v>
          </cell>
          <cell r="R550">
            <v>363</v>
          </cell>
          <cell r="S550">
            <v>5</v>
          </cell>
          <cell r="U550">
            <v>122</v>
          </cell>
          <cell r="V550">
            <v>4127</v>
          </cell>
          <cell r="X550">
            <v>0</v>
          </cell>
          <cell r="Y550">
            <v>0</v>
          </cell>
          <cell r="Z550">
            <v>125</v>
          </cell>
        </row>
        <row r="551">
          <cell r="C551">
            <v>106</v>
          </cell>
          <cell r="E551">
            <v>7</v>
          </cell>
          <cell r="F551">
            <v>2014</v>
          </cell>
          <cell r="G551">
            <v>9108</v>
          </cell>
          <cell r="H551">
            <v>13754</v>
          </cell>
          <cell r="I551">
            <v>1050</v>
          </cell>
          <cell r="L551">
            <v>2536</v>
          </cell>
          <cell r="M551">
            <v>40</v>
          </cell>
          <cell r="N551">
            <v>2</v>
          </cell>
          <cell r="Q551">
            <v>1180</v>
          </cell>
          <cell r="R551">
            <v>726</v>
          </cell>
          <cell r="S551">
            <v>10</v>
          </cell>
          <cell r="U551">
            <v>59</v>
          </cell>
          <cell r="V551">
            <v>8254</v>
          </cell>
          <cell r="X551">
            <v>0</v>
          </cell>
          <cell r="Y551">
            <v>0</v>
          </cell>
          <cell r="Z551">
            <v>250</v>
          </cell>
        </row>
        <row r="552">
          <cell r="C552">
            <v>107</v>
          </cell>
          <cell r="E552">
            <v>7</v>
          </cell>
          <cell r="F552">
            <v>2014</v>
          </cell>
          <cell r="G552">
            <v>1742</v>
          </cell>
          <cell r="H552">
            <v>3881</v>
          </cell>
          <cell r="I552">
            <v>184</v>
          </cell>
          <cell r="L552">
            <v>399</v>
          </cell>
          <cell r="M552">
            <v>0</v>
          </cell>
          <cell r="N552">
            <v>0</v>
          </cell>
          <cell r="Q552">
            <v>174</v>
          </cell>
          <cell r="R552">
            <v>84</v>
          </cell>
          <cell r="S552">
            <v>0</v>
          </cell>
          <cell r="U552">
            <v>30</v>
          </cell>
          <cell r="V552">
            <v>1586</v>
          </cell>
          <cell r="X552">
            <v>0</v>
          </cell>
          <cell r="Y552">
            <v>145</v>
          </cell>
          <cell r="Z552">
            <v>0</v>
          </cell>
        </row>
        <row r="553">
          <cell r="C553">
            <v>108</v>
          </cell>
          <cell r="E553">
            <v>7</v>
          </cell>
          <cell r="F553">
            <v>2014</v>
          </cell>
          <cell r="G553">
            <v>1902</v>
          </cell>
          <cell r="H553">
            <v>720</v>
          </cell>
          <cell r="I553">
            <v>181</v>
          </cell>
          <cell r="L553">
            <v>506</v>
          </cell>
          <cell r="M553">
            <v>0</v>
          </cell>
          <cell r="N553">
            <v>4</v>
          </cell>
          <cell r="Q553">
            <v>127</v>
          </cell>
          <cell r="R553">
            <v>31</v>
          </cell>
          <cell r="S553">
            <v>0</v>
          </cell>
          <cell r="U553">
            <v>2</v>
          </cell>
          <cell r="V553">
            <v>1315</v>
          </cell>
          <cell r="X553">
            <v>0</v>
          </cell>
          <cell r="Y553">
            <v>42</v>
          </cell>
          <cell r="Z553">
            <v>0</v>
          </cell>
        </row>
        <row r="554">
          <cell r="C554">
            <v>109</v>
          </cell>
          <cell r="E554">
            <v>7</v>
          </cell>
          <cell r="F554">
            <v>2014</v>
          </cell>
          <cell r="G554">
            <v>2499</v>
          </cell>
          <cell r="H554">
            <v>2347</v>
          </cell>
          <cell r="I554">
            <v>232</v>
          </cell>
          <cell r="L554">
            <v>662</v>
          </cell>
          <cell r="M554">
            <v>33</v>
          </cell>
          <cell r="N554">
            <v>0</v>
          </cell>
          <cell r="Q554">
            <v>148</v>
          </cell>
          <cell r="R554">
            <v>105</v>
          </cell>
          <cell r="S554">
            <v>10</v>
          </cell>
          <cell r="U554">
            <v>20</v>
          </cell>
          <cell r="V554">
            <v>1637</v>
          </cell>
          <cell r="X554">
            <v>0</v>
          </cell>
          <cell r="Y554">
            <v>118</v>
          </cell>
          <cell r="Z554">
            <v>4</v>
          </cell>
        </row>
        <row r="555">
          <cell r="C555">
            <v>110</v>
          </cell>
          <cell r="E555">
            <v>7</v>
          </cell>
          <cell r="F555">
            <v>2014</v>
          </cell>
          <cell r="G555">
            <v>3248</v>
          </cell>
          <cell r="H555">
            <v>2282</v>
          </cell>
          <cell r="I555">
            <v>505</v>
          </cell>
          <cell r="L555">
            <v>1233</v>
          </cell>
          <cell r="M555">
            <v>8</v>
          </cell>
          <cell r="N555">
            <v>0</v>
          </cell>
          <cell r="Q555">
            <v>523</v>
          </cell>
          <cell r="R555">
            <v>129</v>
          </cell>
          <cell r="S555">
            <v>0</v>
          </cell>
          <cell r="U555">
            <v>8</v>
          </cell>
          <cell r="V555">
            <v>1763</v>
          </cell>
          <cell r="X555">
            <v>0</v>
          </cell>
          <cell r="Y555">
            <v>54</v>
          </cell>
          <cell r="Z555">
            <v>0</v>
          </cell>
        </row>
        <row r="556">
          <cell r="C556">
            <v>111</v>
          </cell>
          <cell r="E556">
            <v>7</v>
          </cell>
          <cell r="F556">
            <v>2014</v>
          </cell>
          <cell r="G556">
            <v>2869</v>
          </cell>
          <cell r="H556">
            <v>1156</v>
          </cell>
          <cell r="I556">
            <v>347</v>
          </cell>
          <cell r="L556">
            <v>375</v>
          </cell>
          <cell r="M556">
            <v>0</v>
          </cell>
          <cell r="N556">
            <v>0</v>
          </cell>
          <cell r="Q556">
            <v>0</v>
          </cell>
          <cell r="R556">
            <v>503</v>
          </cell>
          <cell r="S556">
            <v>95</v>
          </cell>
          <cell r="U556">
            <v>13</v>
          </cell>
          <cell r="V556">
            <v>13</v>
          </cell>
          <cell r="X556">
            <v>150</v>
          </cell>
          <cell r="Y556">
            <v>0</v>
          </cell>
          <cell r="Z556">
            <v>0</v>
          </cell>
        </row>
        <row r="557">
          <cell r="C557">
            <v>112</v>
          </cell>
          <cell r="E557">
            <v>7</v>
          </cell>
          <cell r="F557">
            <v>2014</v>
          </cell>
          <cell r="G557">
            <v>6360</v>
          </cell>
          <cell r="H557">
            <v>6654</v>
          </cell>
          <cell r="I557">
            <v>402</v>
          </cell>
          <cell r="L557">
            <v>1156</v>
          </cell>
          <cell r="M557">
            <v>0</v>
          </cell>
          <cell r="N557">
            <v>0</v>
          </cell>
          <cell r="Q557">
            <v>654</v>
          </cell>
          <cell r="R557">
            <v>110</v>
          </cell>
          <cell r="S557">
            <v>0</v>
          </cell>
          <cell r="U557">
            <v>55</v>
          </cell>
          <cell r="V557">
            <v>4374</v>
          </cell>
          <cell r="X557">
            <v>0</v>
          </cell>
          <cell r="Y557">
            <v>0</v>
          </cell>
          <cell r="Z557">
            <v>50</v>
          </cell>
        </row>
        <row r="558">
          <cell r="C558">
            <v>701</v>
          </cell>
          <cell r="E558">
            <v>8</v>
          </cell>
          <cell r="F558">
            <v>2014</v>
          </cell>
          <cell r="G558">
            <v>17607</v>
          </cell>
          <cell r="H558">
            <v>11070</v>
          </cell>
          <cell r="I558">
            <v>890</v>
          </cell>
          <cell r="L558">
            <v>7947</v>
          </cell>
          <cell r="M558">
            <v>98</v>
          </cell>
          <cell r="N558">
            <v>141</v>
          </cell>
          <cell r="Q558">
            <v>1667</v>
          </cell>
          <cell r="R558">
            <v>858</v>
          </cell>
          <cell r="S558">
            <v>59</v>
          </cell>
          <cell r="U558">
            <v>180</v>
          </cell>
          <cell r="V558">
            <v>14575</v>
          </cell>
          <cell r="X558">
            <v>97</v>
          </cell>
          <cell r="Y558">
            <v>911</v>
          </cell>
          <cell r="Z558">
            <v>308</v>
          </cell>
        </row>
        <row r="559">
          <cell r="C559">
            <v>702</v>
          </cell>
          <cell r="E559">
            <v>8</v>
          </cell>
          <cell r="F559">
            <v>2014</v>
          </cell>
          <cell r="G559">
            <v>4343</v>
          </cell>
          <cell r="H559">
            <v>825</v>
          </cell>
          <cell r="I559">
            <v>465</v>
          </cell>
          <cell r="L559">
            <v>468</v>
          </cell>
          <cell r="M559">
            <v>31</v>
          </cell>
          <cell r="N559">
            <v>0</v>
          </cell>
          <cell r="Q559">
            <v>267</v>
          </cell>
          <cell r="R559">
            <v>51</v>
          </cell>
          <cell r="S559">
            <v>0</v>
          </cell>
          <cell r="U559">
            <v>20</v>
          </cell>
          <cell r="V559">
            <v>1527</v>
          </cell>
          <cell r="X559">
            <v>0</v>
          </cell>
          <cell r="Y559">
            <v>161</v>
          </cell>
          <cell r="Z559">
            <v>47</v>
          </cell>
        </row>
        <row r="560">
          <cell r="C560">
            <v>703</v>
          </cell>
          <cell r="E560">
            <v>8</v>
          </cell>
          <cell r="F560">
            <v>2014</v>
          </cell>
          <cell r="G560">
            <v>5241</v>
          </cell>
          <cell r="H560">
            <v>7484</v>
          </cell>
          <cell r="I560">
            <v>605</v>
          </cell>
          <cell r="L560">
            <v>1842</v>
          </cell>
          <cell r="M560">
            <v>43</v>
          </cell>
          <cell r="N560">
            <v>17</v>
          </cell>
          <cell r="Q560">
            <v>591</v>
          </cell>
          <cell r="R560">
            <v>120</v>
          </cell>
          <cell r="S560">
            <v>12</v>
          </cell>
          <cell r="U560">
            <v>33</v>
          </cell>
          <cell r="V560">
            <v>6250</v>
          </cell>
          <cell r="X560">
            <v>134</v>
          </cell>
          <cell r="Y560">
            <v>360</v>
          </cell>
          <cell r="Z560">
            <v>277</v>
          </cell>
        </row>
        <row r="561">
          <cell r="C561">
            <v>704</v>
          </cell>
          <cell r="E561">
            <v>8</v>
          </cell>
          <cell r="F561">
            <v>2014</v>
          </cell>
          <cell r="G561">
            <v>11318</v>
          </cell>
          <cell r="H561">
            <v>4155</v>
          </cell>
          <cell r="I561">
            <v>1010</v>
          </cell>
          <cell r="L561">
            <v>3984</v>
          </cell>
          <cell r="M561">
            <v>176</v>
          </cell>
          <cell r="N561">
            <v>40</v>
          </cell>
          <cell r="Q561">
            <v>444</v>
          </cell>
          <cell r="R561">
            <v>487</v>
          </cell>
          <cell r="S561">
            <v>77</v>
          </cell>
          <cell r="U561">
            <v>289</v>
          </cell>
          <cell r="V561">
            <v>11243</v>
          </cell>
          <cell r="X561">
            <v>38</v>
          </cell>
          <cell r="Y561">
            <v>319</v>
          </cell>
          <cell r="Z561">
            <v>125</v>
          </cell>
        </row>
        <row r="562">
          <cell r="C562">
            <v>705</v>
          </cell>
          <cell r="E562">
            <v>8</v>
          </cell>
          <cell r="F562">
            <v>2014</v>
          </cell>
          <cell r="G562">
            <v>4581</v>
          </cell>
          <cell r="H562">
            <v>954</v>
          </cell>
          <cell r="I562">
            <v>546</v>
          </cell>
          <cell r="L562">
            <v>996</v>
          </cell>
          <cell r="M562">
            <v>20</v>
          </cell>
          <cell r="N562">
            <v>0</v>
          </cell>
          <cell r="Q562">
            <v>481</v>
          </cell>
          <cell r="R562">
            <v>153</v>
          </cell>
          <cell r="S562">
            <v>0</v>
          </cell>
          <cell r="U562">
            <v>12</v>
          </cell>
          <cell r="V562">
            <v>1419</v>
          </cell>
          <cell r="X562">
            <v>0</v>
          </cell>
          <cell r="Y562">
            <v>167</v>
          </cell>
          <cell r="Z562">
            <v>26</v>
          </cell>
        </row>
        <row r="563">
          <cell r="C563">
            <v>706</v>
          </cell>
          <cell r="E563">
            <v>8</v>
          </cell>
          <cell r="F563">
            <v>2014</v>
          </cell>
          <cell r="G563">
            <v>7940</v>
          </cell>
          <cell r="H563">
            <v>3079</v>
          </cell>
          <cell r="I563">
            <v>845</v>
          </cell>
          <cell r="L563">
            <v>2756</v>
          </cell>
          <cell r="M563">
            <v>58</v>
          </cell>
          <cell r="N563">
            <v>43</v>
          </cell>
          <cell r="Q563">
            <v>409</v>
          </cell>
          <cell r="R563">
            <v>286</v>
          </cell>
          <cell r="S563">
            <v>7</v>
          </cell>
          <cell r="U563">
            <v>119</v>
          </cell>
          <cell r="V563">
            <v>6691</v>
          </cell>
          <cell r="X563">
            <v>0</v>
          </cell>
          <cell r="Y563">
            <v>180</v>
          </cell>
          <cell r="Z563">
            <v>0</v>
          </cell>
        </row>
        <row r="564">
          <cell r="C564">
            <v>707</v>
          </cell>
          <cell r="E564">
            <v>8</v>
          </cell>
          <cell r="F564">
            <v>2014</v>
          </cell>
          <cell r="G564">
            <v>3403</v>
          </cell>
          <cell r="H564">
            <v>3125</v>
          </cell>
          <cell r="I564">
            <v>184</v>
          </cell>
          <cell r="L564">
            <v>975</v>
          </cell>
          <cell r="M564">
            <v>17</v>
          </cell>
          <cell r="N564">
            <v>6</v>
          </cell>
          <cell r="Q564">
            <v>226</v>
          </cell>
          <cell r="R564">
            <v>116</v>
          </cell>
          <cell r="S564">
            <v>4</v>
          </cell>
          <cell r="U564">
            <v>33</v>
          </cell>
          <cell r="V564">
            <v>1491</v>
          </cell>
          <cell r="X564">
            <v>0</v>
          </cell>
          <cell r="Y564">
            <v>101</v>
          </cell>
          <cell r="Z564">
            <v>12</v>
          </cell>
        </row>
        <row r="565">
          <cell r="C565">
            <v>708</v>
          </cell>
          <cell r="E565">
            <v>8</v>
          </cell>
          <cell r="F565">
            <v>2014</v>
          </cell>
          <cell r="G565">
            <v>3530</v>
          </cell>
          <cell r="H565">
            <v>1646</v>
          </cell>
          <cell r="I565">
            <v>349</v>
          </cell>
          <cell r="L565">
            <v>963</v>
          </cell>
          <cell r="M565">
            <v>18</v>
          </cell>
          <cell r="N565">
            <v>0</v>
          </cell>
          <cell r="Q565">
            <v>253</v>
          </cell>
          <cell r="R565">
            <v>59</v>
          </cell>
          <cell r="S565">
            <v>0</v>
          </cell>
          <cell r="U565">
            <v>13</v>
          </cell>
          <cell r="V565">
            <v>1983</v>
          </cell>
          <cell r="X565">
            <v>0</v>
          </cell>
          <cell r="Y565">
            <v>0</v>
          </cell>
          <cell r="Z565">
            <v>31</v>
          </cell>
        </row>
        <row r="566">
          <cell r="C566">
            <v>709</v>
          </cell>
          <cell r="E566">
            <v>8</v>
          </cell>
          <cell r="F566">
            <v>2014</v>
          </cell>
          <cell r="G566">
            <v>3774</v>
          </cell>
          <cell r="H566">
            <v>1596</v>
          </cell>
          <cell r="I566">
            <v>689</v>
          </cell>
          <cell r="L566">
            <v>689</v>
          </cell>
          <cell r="M566">
            <v>0</v>
          </cell>
          <cell r="N566">
            <v>0</v>
          </cell>
          <cell r="Q566">
            <v>0</v>
          </cell>
          <cell r="R566">
            <v>0</v>
          </cell>
          <cell r="S566">
            <v>0</v>
          </cell>
          <cell r="U566">
            <v>4</v>
          </cell>
          <cell r="V566">
            <v>0</v>
          </cell>
          <cell r="X566">
            <v>0</v>
          </cell>
          <cell r="Y566">
            <v>0</v>
          </cell>
          <cell r="Z566">
            <v>0</v>
          </cell>
        </row>
        <row r="567">
          <cell r="C567">
            <v>1301</v>
          </cell>
          <cell r="E567">
            <v>8</v>
          </cell>
          <cell r="F567">
            <v>2014</v>
          </cell>
          <cell r="G567">
            <v>6983</v>
          </cell>
          <cell r="H567">
            <v>2577</v>
          </cell>
          <cell r="I567">
            <v>978</v>
          </cell>
          <cell r="L567">
            <v>4645</v>
          </cell>
          <cell r="M567">
            <v>43</v>
          </cell>
          <cell r="N567">
            <v>59</v>
          </cell>
          <cell r="Q567">
            <v>1016</v>
          </cell>
          <cell r="R567">
            <v>652</v>
          </cell>
          <cell r="S567">
            <v>30</v>
          </cell>
          <cell r="U567">
            <v>196</v>
          </cell>
          <cell r="V567">
            <v>9703</v>
          </cell>
          <cell r="X567">
            <v>518</v>
          </cell>
          <cell r="Y567">
            <v>524</v>
          </cell>
          <cell r="Z567">
            <v>195</v>
          </cell>
        </row>
        <row r="568">
          <cell r="C568">
            <v>1302</v>
          </cell>
          <cell r="E568">
            <v>8</v>
          </cell>
          <cell r="F568">
            <v>2014</v>
          </cell>
          <cell r="G568">
            <v>3048</v>
          </cell>
          <cell r="H568">
            <v>2402</v>
          </cell>
          <cell r="I568">
            <v>369</v>
          </cell>
          <cell r="L568">
            <v>882</v>
          </cell>
          <cell r="M568">
            <v>21</v>
          </cell>
          <cell r="N568">
            <v>0</v>
          </cell>
          <cell r="Q568">
            <v>515</v>
          </cell>
          <cell r="R568">
            <v>153</v>
          </cell>
          <cell r="S568">
            <v>0</v>
          </cell>
          <cell r="U568">
            <v>18</v>
          </cell>
          <cell r="V568">
            <v>1438</v>
          </cell>
          <cell r="X568">
            <v>34</v>
          </cell>
          <cell r="Y568">
            <v>79</v>
          </cell>
          <cell r="Z568">
            <v>0</v>
          </cell>
        </row>
        <row r="569">
          <cell r="C569">
            <v>1303</v>
          </cell>
          <cell r="E569">
            <v>8</v>
          </cell>
          <cell r="F569">
            <v>2014</v>
          </cell>
          <cell r="G569">
            <v>6858</v>
          </cell>
          <cell r="H569">
            <v>5423</v>
          </cell>
          <cell r="I569">
            <v>617</v>
          </cell>
          <cell r="L569">
            <v>1230</v>
          </cell>
          <cell r="M569">
            <v>0</v>
          </cell>
          <cell r="N569">
            <v>39</v>
          </cell>
          <cell r="Q569">
            <v>1305</v>
          </cell>
          <cell r="R569">
            <v>381</v>
          </cell>
          <cell r="S569">
            <v>2</v>
          </cell>
          <cell r="U569">
            <v>0</v>
          </cell>
          <cell r="V569">
            <v>5208</v>
          </cell>
          <cell r="X569">
            <v>0</v>
          </cell>
          <cell r="Y569">
            <v>189</v>
          </cell>
          <cell r="Z569">
            <v>45</v>
          </cell>
        </row>
        <row r="570">
          <cell r="C570">
            <v>1304</v>
          </cell>
          <cell r="E570">
            <v>8</v>
          </cell>
          <cell r="F570">
            <v>2014</v>
          </cell>
          <cell r="G570">
            <v>1990</v>
          </cell>
          <cell r="H570">
            <v>2235</v>
          </cell>
          <cell r="I570">
            <v>442</v>
          </cell>
          <cell r="L570">
            <v>1249</v>
          </cell>
          <cell r="M570">
            <v>17</v>
          </cell>
          <cell r="N570">
            <v>56</v>
          </cell>
          <cell r="Q570">
            <v>97</v>
          </cell>
          <cell r="R570">
            <v>81</v>
          </cell>
          <cell r="S570">
            <v>6</v>
          </cell>
          <cell r="U570">
            <v>202</v>
          </cell>
          <cell r="V570">
            <v>1541</v>
          </cell>
          <cell r="X570">
            <v>31</v>
          </cell>
          <cell r="Y570">
            <v>1</v>
          </cell>
          <cell r="Z570">
            <v>0</v>
          </cell>
        </row>
        <row r="571">
          <cell r="C571">
            <v>1305</v>
          </cell>
          <cell r="E571">
            <v>8</v>
          </cell>
          <cell r="F571">
            <v>2014</v>
          </cell>
          <cell r="G571">
            <v>2360</v>
          </cell>
          <cell r="H571">
            <v>456</v>
          </cell>
          <cell r="I571">
            <v>0</v>
          </cell>
          <cell r="L571">
            <v>0</v>
          </cell>
          <cell r="M571">
            <v>0</v>
          </cell>
          <cell r="N571">
            <v>0</v>
          </cell>
          <cell r="Q571">
            <v>0</v>
          </cell>
          <cell r="R571">
            <v>0</v>
          </cell>
          <cell r="S571">
            <v>0</v>
          </cell>
          <cell r="U571">
            <v>0</v>
          </cell>
          <cell r="V571">
            <v>308</v>
          </cell>
          <cell r="X571">
            <v>0</v>
          </cell>
          <cell r="Y571">
            <v>0</v>
          </cell>
          <cell r="Z571">
            <v>0</v>
          </cell>
        </row>
        <row r="572">
          <cell r="C572">
            <v>1306</v>
          </cell>
          <cell r="E572">
            <v>8</v>
          </cell>
          <cell r="F572">
            <v>2014</v>
          </cell>
          <cell r="G572">
            <v>2338</v>
          </cell>
          <cell r="H572">
            <v>4407</v>
          </cell>
          <cell r="I572">
            <v>322</v>
          </cell>
          <cell r="L572">
            <v>489</v>
          </cell>
          <cell r="M572">
            <v>0</v>
          </cell>
          <cell r="N572">
            <v>0</v>
          </cell>
          <cell r="Q572">
            <v>225</v>
          </cell>
          <cell r="R572">
            <v>155</v>
          </cell>
          <cell r="S572">
            <v>0</v>
          </cell>
          <cell r="U572">
            <v>21</v>
          </cell>
          <cell r="V572">
            <v>1520</v>
          </cell>
          <cell r="X572">
            <v>47</v>
          </cell>
          <cell r="Y572">
            <v>42</v>
          </cell>
          <cell r="Z572">
            <v>0</v>
          </cell>
        </row>
        <row r="573">
          <cell r="C573">
            <v>1301</v>
          </cell>
          <cell r="E573">
            <v>8</v>
          </cell>
          <cell r="F573">
            <v>2014</v>
          </cell>
          <cell r="G573">
            <v>6437</v>
          </cell>
          <cell r="H573">
            <v>2339</v>
          </cell>
          <cell r="I573">
            <v>986</v>
          </cell>
          <cell r="L573">
            <v>4911</v>
          </cell>
          <cell r="M573">
            <v>31</v>
          </cell>
          <cell r="N573">
            <v>49</v>
          </cell>
          <cell r="Q573">
            <v>1137</v>
          </cell>
          <cell r="R573">
            <v>711</v>
          </cell>
          <cell r="S573">
            <v>40</v>
          </cell>
          <cell r="U573">
            <v>217</v>
          </cell>
          <cell r="V573">
            <v>8559</v>
          </cell>
          <cell r="X573">
            <v>596</v>
          </cell>
          <cell r="Y573">
            <v>387</v>
          </cell>
          <cell r="Z573">
            <v>150</v>
          </cell>
        </row>
        <row r="574">
          <cell r="C574">
            <v>1302</v>
          </cell>
          <cell r="E574">
            <v>8</v>
          </cell>
          <cell r="F574">
            <v>2014</v>
          </cell>
          <cell r="G574">
            <v>3295</v>
          </cell>
          <cell r="H574">
            <v>2550</v>
          </cell>
          <cell r="I574">
            <v>385</v>
          </cell>
          <cell r="L574">
            <v>904</v>
          </cell>
          <cell r="M574">
            <v>25</v>
          </cell>
          <cell r="N574">
            <v>0</v>
          </cell>
          <cell r="Q574">
            <v>579</v>
          </cell>
          <cell r="R574">
            <v>176</v>
          </cell>
          <cell r="S574">
            <v>0</v>
          </cell>
          <cell r="U574">
            <v>27</v>
          </cell>
          <cell r="V574">
            <v>1543</v>
          </cell>
          <cell r="X574">
            <v>26</v>
          </cell>
          <cell r="Y574">
            <v>74</v>
          </cell>
          <cell r="Z574">
            <v>0</v>
          </cell>
        </row>
        <row r="575">
          <cell r="C575">
            <v>1303</v>
          </cell>
          <cell r="E575">
            <v>8</v>
          </cell>
          <cell r="F575">
            <v>2014</v>
          </cell>
          <cell r="G575">
            <v>6892</v>
          </cell>
          <cell r="H575">
            <v>5521</v>
          </cell>
          <cell r="I575">
            <v>564</v>
          </cell>
          <cell r="L575">
            <v>1224</v>
          </cell>
          <cell r="M575">
            <v>0</v>
          </cell>
          <cell r="N575">
            <v>17</v>
          </cell>
          <cell r="Q575">
            <v>1471</v>
          </cell>
          <cell r="R575">
            <v>379</v>
          </cell>
          <cell r="S575">
            <v>3</v>
          </cell>
          <cell r="U575">
            <v>0</v>
          </cell>
          <cell r="V575">
            <v>5532</v>
          </cell>
          <cell r="X575">
            <v>0</v>
          </cell>
          <cell r="Y575">
            <v>197</v>
          </cell>
          <cell r="Z575">
            <v>51</v>
          </cell>
        </row>
        <row r="576">
          <cell r="C576">
            <v>1304</v>
          </cell>
          <cell r="E576">
            <v>8</v>
          </cell>
          <cell r="F576">
            <v>2014</v>
          </cell>
          <cell r="G576">
            <v>1870</v>
          </cell>
          <cell r="H576">
            <v>1925</v>
          </cell>
          <cell r="I576">
            <v>461</v>
          </cell>
          <cell r="L576">
            <v>1394</v>
          </cell>
          <cell r="M576">
            <v>18</v>
          </cell>
          <cell r="N576">
            <v>47</v>
          </cell>
          <cell r="Q576">
            <v>127</v>
          </cell>
          <cell r="R576">
            <v>111</v>
          </cell>
          <cell r="S576">
            <v>5</v>
          </cell>
          <cell r="U576">
            <v>214</v>
          </cell>
          <cell r="V576">
            <v>2798</v>
          </cell>
          <cell r="X576">
            <v>15</v>
          </cell>
          <cell r="Y576">
            <v>3</v>
          </cell>
          <cell r="Z576">
            <v>0</v>
          </cell>
        </row>
        <row r="577">
          <cell r="C577">
            <v>1305</v>
          </cell>
          <cell r="E577">
            <v>8</v>
          </cell>
          <cell r="F577">
            <v>2014</v>
          </cell>
          <cell r="G577">
            <v>2806</v>
          </cell>
          <cell r="H577">
            <v>472</v>
          </cell>
          <cell r="I577">
            <v>0</v>
          </cell>
          <cell r="L577">
            <v>0</v>
          </cell>
          <cell r="M577">
            <v>0</v>
          </cell>
          <cell r="N577">
            <v>0</v>
          </cell>
          <cell r="Q577">
            <v>0</v>
          </cell>
          <cell r="R577">
            <v>0</v>
          </cell>
          <cell r="S577">
            <v>0</v>
          </cell>
          <cell r="U577">
            <v>0</v>
          </cell>
          <cell r="V577">
            <v>258</v>
          </cell>
          <cell r="X577">
            <v>0</v>
          </cell>
          <cell r="Y577">
            <v>0</v>
          </cell>
          <cell r="Z577">
            <v>0</v>
          </cell>
        </row>
        <row r="578">
          <cell r="C578">
            <v>1306</v>
          </cell>
          <cell r="E578">
            <v>8</v>
          </cell>
          <cell r="F578">
            <v>2014</v>
          </cell>
          <cell r="G578">
            <v>2414</v>
          </cell>
          <cell r="H578">
            <v>4382</v>
          </cell>
          <cell r="I578">
            <v>288</v>
          </cell>
          <cell r="L578">
            <v>571</v>
          </cell>
          <cell r="M578">
            <v>20</v>
          </cell>
          <cell r="N578">
            <v>0</v>
          </cell>
          <cell r="Q578">
            <v>196</v>
          </cell>
          <cell r="R578">
            <v>142</v>
          </cell>
          <cell r="S578">
            <v>0</v>
          </cell>
          <cell r="U578">
            <v>17</v>
          </cell>
          <cell r="V578">
            <v>1580</v>
          </cell>
          <cell r="X578">
            <v>14</v>
          </cell>
          <cell r="Y578">
            <v>58</v>
          </cell>
          <cell r="Z578">
            <v>0</v>
          </cell>
        </row>
        <row r="579">
          <cell r="C579">
            <v>1102</v>
          </cell>
          <cell r="E579">
            <v>8</v>
          </cell>
          <cell r="F579">
            <v>2014</v>
          </cell>
          <cell r="G579">
            <v>4035</v>
          </cell>
          <cell r="H579">
            <v>1794</v>
          </cell>
          <cell r="I579">
            <v>283</v>
          </cell>
          <cell r="L579">
            <v>661</v>
          </cell>
          <cell r="M579">
            <v>37</v>
          </cell>
          <cell r="N579">
            <v>23</v>
          </cell>
          <cell r="Q579">
            <v>181</v>
          </cell>
          <cell r="R579">
            <v>99</v>
          </cell>
          <cell r="S579">
            <v>4</v>
          </cell>
          <cell r="U579">
            <v>33</v>
          </cell>
          <cell r="V579">
            <v>1456</v>
          </cell>
          <cell r="X579">
            <v>0</v>
          </cell>
          <cell r="Y579">
            <v>89</v>
          </cell>
          <cell r="Z579">
            <v>18</v>
          </cell>
        </row>
        <row r="580">
          <cell r="C580">
            <v>1103</v>
          </cell>
          <cell r="E580">
            <v>8</v>
          </cell>
          <cell r="F580">
            <v>2014</v>
          </cell>
          <cell r="G580">
            <v>2343</v>
          </cell>
          <cell r="H580">
            <v>1360</v>
          </cell>
          <cell r="I580">
            <v>221</v>
          </cell>
          <cell r="L580">
            <v>631</v>
          </cell>
          <cell r="M580">
            <v>18</v>
          </cell>
          <cell r="N580">
            <v>0</v>
          </cell>
          <cell r="Q580">
            <v>472</v>
          </cell>
          <cell r="R580">
            <v>48</v>
          </cell>
          <cell r="S580">
            <v>0</v>
          </cell>
          <cell r="U580">
            <v>14</v>
          </cell>
          <cell r="V580">
            <v>2369</v>
          </cell>
          <cell r="X580">
            <v>21</v>
          </cell>
          <cell r="Y580">
            <v>162</v>
          </cell>
          <cell r="Z580">
            <v>0</v>
          </cell>
        </row>
        <row r="581">
          <cell r="C581">
            <v>1104</v>
          </cell>
          <cell r="E581">
            <v>8</v>
          </cell>
          <cell r="F581">
            <v>2014</v>
          </cell>
          <cell r="G581">
            <v>5645</v>
          </cell>
          <cell r="H581">
            <v>10391</v>
          </cell>
          <cell r="I581">
            <v>717</v>
          </cell>
          <cell r="L581">
            <v>2733</v>
          </cell>
          <cell r="M581">
            <v>64</v>
          </cell>
          <cell r="N581">
            <v>30</v>
          </cell>
          <cell r="Q581">
            <v>640</v>
          </cell>
          <cell r="R581">
            <v>331</v>
          </cell>
          <cell r="S581">
            <v>5</v>
          </cell>
          <cell r="U581">
            <v>77</v>
          </cell>
          <cell r="V581">
            <v>6200</v>
          </cell>
          <cell r="X581">
            <v>184</v>
          </cell>
          <cell r="Y581">
            <v>396</v>
          </cell>
          <cell r="Z581">
            <v>160</v>
          </cell>
        </row>
        <row r="582">
          <cell r="C582">
            <v>1105</v>
          </cell>
          <cell r="E582">
            <v>8</v>
          </cell>
          <cell r="F582">
            <v>2014</v>
          </cell>
          <cell r="G582">
            <v>3024</v>
          </cell>
          <cell r="H582">
            <v>2829</v>
          </cell>
          <cell r="I582">
            <v>259</v>
          </cell>
          <cell r="L582">
            <v>420</v>
          </cell>
          <cell r="M582">
            <v>22</v>
          </cell>
          <cell r="N582">
            <v>0</v>
          </cell>
          <cell r="Q582">
            <v>200</v>
          </cell>
          <cell r="R582">
            <v>82</v>
          </cell>
          <cell r="S582">
            <v>0</v>
          </cell>
          <cell r="U582">
            <v>37</v>
          </cell>
          <cell r="V582">
            <v>1577</v>
          </cell>
          <cell r="X582">
            <v>27</v>
          </cell>
          <cell r="Y582">
            <v>87</v>
          </cell>
          <cell r="Z582">
            <v>38</v>
          </cell>
        </row>
        <row r="583">
          <cell r="C583">
            <v>1106</v>
          </cell>
          <cell r="E583">
            <v>8</v>
          </cell>
          <cell r="F583">
            <v>2014</v>
          </cell>
          <cell r="G583">
            <v>3022</v>
          </cell>
          <cell r="H583">
            <v>962</v>
          </cell>
          <cell r="I583">
            <v>175</v>
          </cell>
          <cell r="L583">
            <v>194</v>
          </cell>
          <cell r="M583">
            <v>0</v>
          </cell>
          <cell r="N583">
            <v>0</v>
          </cell>
          <cell r="Q583">
            <v>450</v>
          </cell>
          <cell r="R583">
            <v>9</v>
          </cell>
          <cell r="S583">
            <v>0</v>
          </cell>
          <cell r="U583">
            <v>6</v>
          </cell>
          <cell r="V583">
            <v>875</v>
          </cell>
          <cell r="X583">
            <v>0</v>
          </cell>
          <cell r="Y583">
            <v>83</v>
          </cell>
          <cell r="Z583">
            <v>17</v>
          </cell>
        </row>
        <row r="584">
          <cell r="C584">
            <v>1107</v>
          </cell>
          <cell r="E584">
            <v>8</v>
          </cell>
          <cell r="F584">
            <v>2014</v>
          </cell>
          <cell r="G584">
            <v>4043</v>
          </cell>
          <cell r="H584">
            <v>989</v>
          </cell>
          <cell r="I584">
            <v>205</v>
          </cell>
          <cell r="L584">
            <v>539</v>
          </cell>
          <cell r="M584">
            <v>25</v>
          </cell>
          <cell r="N584">
            <v>8</v>
          </cell>
          <cell r="Q584">
            <v>131</v>
          </cell>
          <cell r="R584">
            <v>48</v>
          </cell>
          <cell r="S584">
            <v>0</v>
          </cell>
          <cell r="U584">
            <v>27</v>
          </cell>
          <cell r="V584">
            <v>1510</v>
          </cell>
          <cell r="X584">
            <v>0</v>
          </cell>
          <cell r="Y584">
            <v>66</v>
          </cell>
          <cell r="Z584">
            <v>15</v>
          </cell>
        </row>
        <row r="585">
          <cell r="C585">
            <v>1102</v>
          </cell>
          <cell r="E585">
            <v>8</v>
          </cell>
          <cell r="F585">
            <v>2014</v>
          </cell>
          <cell r="G585">
            <v>4416</v>
          </cell>
          <cell r="H585">
            <v>2134</v>
          </cell>
          <cell r="I585">
            <v>287</v>
          </cell>
          <cell r="L585">
            <v>695</v>
          </cell>
          <cell r="M585">
            <v>31</v>
          </cell>
          <cell r="N585">
            <v>11</v>
          </cell>
          <cell r="Q585">
            <v>224</v>
          </cell>
          <cell r="R585">
            <v>124</v>
          </cell>
          <cell r="S585">
            <v>2</v>
          </cell>
          <cell r="U585">
            <v>29</v>
          </cell>
          <cell r="V585">
            <v>1412</v>
          </cell>
          <cell r="X585">
            <v>0</v>
          </cell>
          <cell r="Y585">
            <v>100</v>
          </cell>
          <cell r="Z585">
            <v>19</v>
          </cell>
        </row>
        <row r="586">
          <cell r="C586">
            <v>1103</v>
          </cell>
          <cell r="E586">
            <v>8</v>
          </cell>
          <cell r="F586">
            <v>2014</v>
          </cell>
          <cell r="G586">
            <v>2213</v>
          </cell>
          <cell r="H586">
            <v>729</v>
          </cell>
          <cell r="I586">
            <v>229</v>
          </cell>
          <cell r="L586">
            <v>731</v>
          </cell>
          <cell r="M586">
            <v>21</v>
          </cell>
          <cell r="N586">
            <v>0</v>
          </cell>
          <cell r="Q586">
            <v>406</v>
          </cell>
          <cell r="R586">
            <v>51</v>
          </cell>
          <cell r="S586">
            <v>0</v>
          </cell>
          <cell r="U586">
            <v>4</v>
          </cell>
          <cell r="V586">
            <v>1964</v>
          </cell>
          <cell r="X586">
            <v>18</v>
          </cell>
          <cell r="Y586">
            <v>151</v>
          </cell>
          <cell r="Z586">
            <v>0</v>
          </cell>
        </row>
        <row r="587">
          <cell r="C587">
            <v>1104</v>
          </cell>
          <cell r="E587">
            <v>8</v>
          </cell>
          <cell r="F587">
            <v>2014</v>
          </cell>
          <cell r="G587">
            <v>5529</v>
          </cell>
          <cell r="H587">
            <v>10000</v>
          </cell>
          <cell r="I587">
            <v>731</v>
          </cell>
          <cell r="L587">
            <v>2329</v>
          </cell>
          <cell r="M587">
            <v>63</v>
          </cell>
          <cell r="N587">
            <v>33</v>
          </cell>
          <cell r="Q587">
            <v>692</v>
          </cell>
          <cell r="R587">
            <v>340</v>
          </cell>
          <cell r="S587">
            <v>1</v>
          </cell>
          <cell r="U587">
            <v>58</v>
          </cell>
          <cell r="V587">
            <v>8262</v>
          </cell>
          <cell r="X587">
            <v>122</v>
          </cell>
          <cell r="Y587">
            <v>333</v>
          </cell>
          <cell r="Z587">
            <v>185</v>
          </cell>
        </row>
        <row r="588">
          <cell r="C588">
            <v>1105</v>
          </cell>
          <cell r="E588">
            <v>8</v>
          </cell>
          <cell r="F588">
            <v>2014</v>
          </cell>
          <cell r="G588">
            <v>2906</v>
          </cell>
          <cell r="H588">
            <v>2702</v>
          </cell>
          <cell r="I588">
            <v>218</v>
          </cell>
          <cell r="L588">
            <v>372</v>
          </cell>
          <cell r="M588">
            <v>17</v>
          </cell>
          <cell r="N588">
            <v>0</v>
          </cell>
          <cell r="Q588">
            <v>59</v>
          </cell>
          <cell r="R588">
            <v>64</v>
          </cell>
          <cell r="S588">
            <v>2</v>
          </cell>
          <cell r="U588">
            <v>18</v>
          </cell>
          <cell r="V588">
            <v>1434</v>
          </cell>
          <cell r="X588">
            <v>13</v>
          </cell>
          <cell r="Y588">
            <v>95</v>
          </cell>
          <cell r="Z588">
            <v>54</v>
          </cell>
        </row>
        <row r="589">
          <cell r="C589">
            <v>1106</v>
          </cell>
          <cell r="E589">
            <v>8</v>
          </cell>
          <cell r="F589">
            <v>2014</v>
          </cell>
          <cell r="G589">
            <v>2212</v>
          </cell>
          <cell r="H589">
            <v>784</v>
          </cell>
          <cell r="I589">
            <v>201</v>
          </cell>
          <cell r="L589">
            <v>198</v>
          </cell>
          <cell r="M589">
            <v>0</v>
          </cell>
          <cell r="N589">
            <v>0</v>
          </cell>
          <cell r="Q589">
            <v>434</v>
          </cell>
          <cell r="R589">
            <v>7</v>
          </cell>
          <cell r="S589">
            <v>0</v>
          </cell>
          <cell r="U589">
            <v>3</v>
          </cell>
          <cell r="V589">
            <v>910</v>
          </cell>
          <cell r="X589">
            <v>0</v>
          </cell>
          <cell r="Y589">
            <v>59</v>
          </cell>
          <cell r="Z589">
            <v>13</v>
          </cell>
        </row>
        <row r="590">
          <cell r="C590">
            <v>1107</v>
          </cell>
          <cell r="E590">
            <v>8</v>
          </cell>
          <cell r="F590">
            <v>2014</v>
          </cell>
          <cell r="G590">
            <v>5223</v>
          </cell>
          <cell r="H590">
            <v>1499</v>
          </cell>
          <cell r="I590">
            <v>176</v>
          </cell>
          <cell r="L590">
            <v>515</v>
          </cell>
          <cell r="M590">
            <v>22</v>
          </cell>
          <cell r="N590">
            <v>16</v>
          </cell>
          <cell r="Q590">
            <v>138</v>
          </cell>
          <cell r="R590">
            <v>44</v>
          </cell>
          <cell r="S590">
            <v>0</v>
          </cell>
          <cell r="U590">
            <v>20</v>
          </cell>
          <cell r="V590">
            <v>1241</v>
          </cell>
          <cell r="X590">
            <v>30</v>
          </cell>
          <cell r="Y590">
            <v>64</v>
          </cell>
          <cell r="Z590">
            <v>0</v>
          </cell>
        </row>
        <row r="591">
          <cell r="C591">
            <v>1001</v>
          </cell>
          <cell r="E591">
            <v>8</v>
          </cell>
          <cell r="F591">
            <v>2014</v>
          </cell>
          <cell r="G591">
            <v>21403</v>
          </cell>
          <cell r="H591">
            <v>6802</v>
          </cell>
          <cell r="I591">
            <v>3383</v>
          </cell>
          <cell r="L591">
            <v>8099</v>
          </cell>
          <cell r="M591">
            <v>111</v>
          </cell>
          <cell r="N591">
            <v>133</v>
          </cell>
          <cell r="Q591">
            <v>4370</v>
          </cell>
          <cell r="R591">
            <v>2481</v>
          </cell>
          <cell r="S591">
            <v>27</v>
          </cell>
          <cell r="U591">
            <v>305</v>
          </cell>
          <cell r="V591">
            <v>17994</v>
          </cell>
          <cell r="X591">
            <v>390</v>
          </cell>
          <cell r="Y591">
            <v>1037</v>
          </cell>
          <cell r="Z591">
            <v>367</v>
          </cell>
        </row>
        <row r="592">
          <cell r="C592">
            <v>1002</v>
          </cell>
          <cell r="E592">
            <v>8</v>
          </cell>
          <cell r="F592">
            <v>2014</v>
          </cell>
          <cell r="G592">
            <v>8763</v>
          </cell>
          <cell r="H592">
            <v>828</v>
          </cell>
          <cell r="I592">
            <v>1309</v>
          </cell>
          <cell r="L592">
            <v>3870</v>
          </cell>
          <cell r="M592">
            <v>215</v>
          </cell>
          <cell r="N592">
            <v>35</v>
          </cell>
          <cell r="Q592">
            <v>1625</v>
          </cell>
          <cell r="R592">
            <v>638</v>
          </cell>
          <cell r="S592">
            <v>26</v>
          </cell>
          <cell r="U592">
            <v>188</v>
          </cell>
          <cell r="V592">
            <v>9090</v>
          </cell>
          <cell r="X592">
            <v>0</v>
          </cell>
          <cell r="Y592">
            <v>540</v>
          </cell>
          <cell r="Z592">
            <v>36</v>
          </cell>
        </row>
        <row r="593">
          <cell r="C593">
            <v>1003</v>
          </cell>
          <cell r="E593">
            <v>8</v>
          </cell>
          <cell r="F593">
            <v>2014</v>
          </cell>
          <cell r="G593">
            <v>4159</v>
          </cell>
          <cell r="H593">
            <v>4794</v>
          </cell>
          <cell r="I593">
            <v>716</v>
          </cell>
          <cell r="L593">
            <v>1556</v>
          </cell>
          <cell r="M593">
            <v>83</v>
          </cell>
          <cell r="N593">
            <v>40</v>
          </cell>
          <cell r="Q593">
            <v>768</v>
          </cell>
          <cell r="R593">
            <v>360</v>
          </cell>
          <cell r="S593">
            <v>10</v>
          </cell>
          <cell r="U593">
            <v>90</v>
          </cell>
          <cell r="V593">
            <v>2952</v>
          </cell>
          <cell r="X593">
            <v>0</v>
          </cell>
          <cell r="Y593">
            <v>104</v>
          </cell>
          <cell r="Z593">
            <v>0</v>
          </cell>
        </row>
        <row r="594">
          <cell r="C594">
            <v>1004</v>
          </cell>
          <cell r="E594">
            <v>8</v>
          </cell>
          <cell r="F594">
            <v>2014</v>
          </cell>
          <cell r="G594">
            <v>9252</v>
          </cell>
          <cell r="H594">
            <v>7606</v>
          </cell>
          <cell r="I594">
            <v>1096</v>
          </cell>
          <cell r="L594">
            <v>3660</v>
          </cell>
          <cell r="M594">
            <v>380</v>
          </cell>
          <cell r="N594">
            <v>58</v>
          </cell>
          <cell r="Q594">
            <v>1780</v>
          </cell>
          <cell r="R594">
            <v>794</v>
          </cell>
          <cell r="S594">
            <v>26</v>
          </cell>
          <cell r="U594">
            <v>206</v>
          </cell>
          <cell r="V594">
            <v>6668</v>
          </cell>
          <cell r="X594">
            <v>0</v>
          </cell>
          <cell r="Y594">
            <v>288</v>
          </cell>
          <cell r="Z594">
            <v>88</v>
          </cell>
        </row>
        <row r="595">
          <cell r="C595">
            <v>1005</v>
          </cell>
          <cell r="E595">
            <v>8</v>
          </cell>
          <cell r="F595">
            <v>2014</v>
          </cell>
          <cell r="G595">
            <v>8490</v>
          </cell>
          <cell r="H595">
            <v>3860</v>
          </cell>
          <cell r="I595">
            <v>1899</v>
          </cell>
          <cell r="L595">
            <v>3904</v>
          </cell>
          <cell r="M595">
            <v>92</v>
          </cell>
          <cell r="N595">
            <v>24</v>
          </cell>
          <cell r="Q595">
            <v>818</v>
          </cell>
          <cell r="R595">
            <v>252</v>
          </cell>
          <cell r="S595">
            <v>3</v>
          </cell>
          <cell r="U595">
            <v>112</v>
          </cell>
          <cell r="V595">
            <v>10720</v>
          </cell>
          <cell r="X595">
            <v>24</v>
          </cell>
          <cell r="Y595">
            <v>394</v>
          </cell>
          <cell r="Z595">
            <v>175</v>
          </cell>
        </row>
        <row r="596">
          <cell r="C596">
            <v>1006</v>
          </cell>
          <cell r="E596">
            <v>8</v>
          </cell>
          <cell r="F596">
            <v>2014</v>
          </cell>
          <cell r="G596">
            <v>3596</v>
          </cell>
          <cell r="H596">
            <v>1354</v>
          </cell>
          <cell r="I596">
            <v>358</v>
          </cell>
          <cell r="L596">
            <v>772</v>
          </cell>
          <cell r="M596">
            <v>11</v>
          </cell>
          <cell r="N596">
            <v>0</v>
          </cell>
          <cell r="Q596">
            <v>717</v>
          </cell>
          <cell r="R596">
            <v>161</v>
          </cell>
          <cell r="S596">
            <v>0</v>
          </cell>
          <cell r="U596">
            <v>21</v>
          </cell>
          <cell r="V596">
            <v>1714</v>
          </cell>
          <cell r="X596">
            <v>0</v>
          </cell>
          <cell r="Y596">
            <v>95</v>
          </cell>
          <cell r="Z596">
            <v>3</v>
          </cell>
        </row>
        <row r="597">
          <cell r="C597">
            <v>1007</v>
          </cell>
          <cell r="E597">
            <v>8</v>
          </cell>
          <cell r="F597">
            <v>2014</v>
          </cell>
          <cell r="G597">
            <v>3771</v>
          </cell>
          <cell r="H597">
            <v>706</v>
          </cell>
          <cell r="I597">
            <v>921</v>
          </cell>
          <cell r="L597">
            <v>1697</v>
          </cell>
          <cell r="M597">
            <v>18</v>
          </cell>
          <cell r="N597">
            <v>20</v>
          </cell>
          <cell r="Q597">
            <v>413</v>
          </cell>
          <cell r="R597">
            <v>54</v>
          </cell>
          <cell r="S597">
            <v>0</v>
          </cell>
          <cell r="U597">
            <v>20</v>
          </cell>
          <cell r="V597">
            <v>2040</v>
          </cell>
          <cell r="X597">
            <v>0</v>
          </cell>
          <cell r="Y597">
            <v>80</v>
          </cell>
          <cell r="Z597">
            <v>18</v>
          </cell>
        </row>
        <row r="598">
          <cell r="C598">
            <v>1008</v>
          </cell>
          <cell r="E598">
            <v>8</v>
          </cell>
          <cell r="F598">
            <v>2014</v>
          </cell>
          <cell r="G598">
            <v>6336</v>
          </cell>
          <cell r="H598">
            <v>2808</v>
          </cell>
          <cell r="I598">
            <v>508</v>
          </cell>
          <cell r="L598">
            <v>1304</v>
          </cell>
          <cell r="M598">
            <v>44</v>
          </cell>
          <cell r="N598">
            <v>0</v>
          </cell>
          <cell r="Q598">
            <v>794</v>
          </cell>
          <cell r="R598">
            <v>198</v>
          </cell>
          <cell r="S598">
            <v>10</v>
          </cell>
          <cell r="U598">
            <v>74</v>
          </cell>
          <cell r="V598">
            <v>2736</v>
          </cell>
          <cell r="X598">
            <v>124</v>
          </cell>
          <cell r="Y598">
            <v>152</v>
          </cell>
          <cell r="Z598">
            <v>52</v>
          </cell>
        </row>
        <row r="599">
          <cell r="C599">
            <v>1009</v>
          </cell>
          <cell r="E599">
            <v>8</v>
          </cell>
          <cell r="F599">
            <v>2014</v>
          </cell>
          <cell r="G599">
            <v>16612</v>
          </cell>
          <cell r="H599">
            <v>6244</v>
          </cell>
          <cell r="I599">
            <v>746</v>
          </cell>
          <cell r="L599">
            <v>1424</v>
          </cell>
          <cell r="M599">
            <v>0</v>
          </cell>
          <cell r="N599">
            <v>0</v>
          </cell>
          <cell r="Q599">
            <v>0</v>
          </cell>
          <cell r="R599">
            <v>0</v>
          </cell>
          <cell r="S599">
            <v>2</v>
          </cell>
          <cell r="U599">
            <v>44</v>
          </cell>
          <cell r="V599">
            <v>2172</v>
          </cell>
          <cell r="X599">
            <v>0</v>
          </cell>
          <cell r="Y599">
            <v>206</v>
          </cell>
          <cell r="Z599">
            <v>44</v>
          </cell>
        </row>
        <row r="600">
          <cell r="C600">
            <v>1010</v>
          </cell>
          <cell r="E600">
            <v>8</v>
          </cell>
          <cell r="F600">
            <v>2014</v>
          </cell>
          <cell r="G600">
            <v>5134</v>
          </cell>
          <cell r="H600">
            <v>1264</v>
          </cell>
          <cell r="I600">
            <v>385</v>
          </cell>
          <cell r="L600">
            <v>609</v>
          </cell>
          <cell r="M600">
            <v>12</v>
          </cell>
          <cell r="N600">
            <v>0</v>
          </cell>
          <cell r="Q600">
            <v>770</v>
          </cell>
          <cell r="R600">
            <v>51</v>
          </cell>
          <cell r="S600">
            <v>0</v>
          </cell>
          <cell r="U600">
            <v>29</v>
          </cell>
          <cell r="V600">
            <v>3540</v>
          </cell>
          <cell r="X600">
            <v>0</v>
          </cell>
          <cell r="Y600">
            <v>170</v>
          </cell>
          <cell r="Z600">
            <v>0</v>
          </cell>
        </row>
        <row r="601">
          <cell r="C601">
            <v>1011</v>
          </cell>
          <cell r="E601">
            <v>8</v>
          </cell>
          <cell r="F601">
            <v>2014</v>
          </cell>
          <cell r="G601">
            <v>4448</v>
          </cell>
          <cell r="H601">
            <v>1835</v>
          </cell>
          <cell r="I601">
            <v>518</v>
          </cell>
          <cell r="L601">
            <v>1104</v>
          </cell>
          <cell r="M601">
            <v>11</v>
          </cell>
          <cell r="N601">
            <v>0</v>
          </cell>
          <cell r="Q601">
            <v>618</v>
          </cell>
          <cell r="R601">
            <v>83</v>
          </cell>
          <cell r="S601">
            <v>0</v>
          </cell>
          <cell r="U601">
            <v>14</v>
          </cell>
          <cell r="V601">
            <v>1770</v>
          </cell>
          <cell r="X601">
            <v>0</v>
          </cell>
          <cell r="Y601">
            <v>0</v>
          </cell>
          <cell r="Z601">
            <v>0</v>
          </cell>
        </row>
        <row r="602">
          <cell r="C602">
            <v>1012</v>
          </cell>
          <cell r="E602">
            <v>8</v>
          </cell>
          <cell r="F602">
            <v>2014</v>
          </cell>
          <cell r="G602">
            <v>5492</v>
          </cell>
          <cell r="H602">
            <v>3722</v>
          </cell>
          <cell r="I602">
            <v>664</v>
          </cell>
          <cell r="L602">
            <v>1658</v>
          </cell>
          <cell r="M602">
            <v>156</v>
          </cell>
          <cell r="N602">
            <v>12</v>
          </cell>
          <cell r="Q602">
            <v>1728</v>
          </cell>
          <cell r="R602">
            <v>434</v>
          </cell>
          <cell r="S602">
            <v>10</v>
          </cell>
          <cell r="U602">
            <v>111</v>
          </cell>
          <cell r="V602">
            <v>4076</v>
          </cell>
          <cell r="X602">
            <v>2</v>
          </cell>
          <cell r="Y602">
            <v>284</v>
          </cell>
          <cell r="Z602">
            <v>54</v>
          </cell>
        </row>
        <row r="603">
          <cell r="C603">
            <v>1013</v>
          </cell>
          <cell r="E603">
            <v>8</v>
          </cell>
          <cell r="F603">
            <v>2014</v>
          </cell>
          <cell r="G603">
            <v>6514</v>
          </cell>
          <cell r="H603">
            <v>2200</v>
          </cell>
          <cell r="I603">
            <v>572</v>
          </cell>
          <cell r="L603">
            <v>1044</v>
          </cell>
          <cell r="M603">
            <v>8</v>
          </cell>
          <cell r="N603">
            <v>0</v>
          </cell>
          <cell r="Q603">
            <v>1116</v>
          </cell>
          <cell r="R603">
            <v>216</v>
          </cell>
          <cell r="S603">
            <v>0</v>
          </cell>
          <cell r="U603">
            <v>8</v>
          </cell>
          <cell r="V603">
            <v>1438</v>
          </cell>
          <cell r="X603">
            <v>0</v>
          </cell>
          <cell r="Y603">
            <v>0</v>
          </cell>
          <cell r="Z603">
            <v>0</v>
          </cell>
        </row>
        <row r="604">
          <cell r="C604">
            <v>1014</v>
          </cell>
          <cell r="E604">
            <v>8</v>
          </cell>
          <cell r="F604">
            <v>2014</v>
          </cell>
          <cell r="G604">
            <v>4710</v>
          </cell>
          <cell r="H604">
            <v>3374</v>
          </cell>
          <cell r="I604">
            <v>500</v>
          </cell>
          <cell r="L604">
            <v>538</v>
          </cell>
          <cell r="M604">
            <v>14</v>
          </cell>
          <cell r="N604">
            <v>1</v>
          </cell>
          <cell r="Q604">
            <v>589</v>
          </cell>
          <cell r="R604">
            <v>136</v>
          </cell>
          <cell r="S604">
            <v>0</v>
          </cell>
          <cell r="U604">
            <v>44</v>
          </cell>
          <cell r="V604">
            <v>2899</v>
          </cell>
          <cell r="X604">
            <v>0</v>
          </cell>
          <cell r="Y604">
            <v>61</v>
          </cell>
          <cell r="Z604">
            <v>21</v>
          </cell>
        </row>
        <row r="605">
          <cell r="C605">
            <v>1015</v>
          </cell>
          <cell r="E605">
            <v>8</v>
          </cell>
          <cell r="F605">
            <v>2014</v>
          </cell>
          <cell r="G605">
            <v>9815</v>
          </cell>
          <cell r="H605">
            <v>3686</v>
          </cell>
          <cell r="I605">
            <v>763</v>
          </cell>
          <cell r="L605">
            <v>1278</v>
          </cell>
          <cell r="M605">
            <v>41</v>
          </cell>
          <cell r="N605">
            <v>4</v>
          </cell>
          <cell r="Q605">
            <v>576</v>
          </cell>
          <cell r="R605">
            <v>317</v>
          </cell>
          <cell r="S605">
            <v>13</v>
          </cell>
          <cell r="U605">
            <v>71</v>
          </cell>
          <cell r="V605">
            <v>5272</v>
          </cell>
          <cell r="X605">
            <v>0</v>
          </cell>
          <cell r="Y605">
            <v>287</v>
          </cell>
          <cell r="Z605">
            <v>19</v>
          </cell>
        </row>
        <row r="606">
          <cell r="C606">
            <v>901</v>
          </cell>
          <cell r="E606">
            <v>8</v>
          </cell>
          <cell r="F606">
            <v>2014</v>
          </cell>
          <cell r="G606">
            <v>12917</v>
          </cell>
          <cell r="H606">
            <v>14086</v>
          </cell>
          <cell r="I606">
            <v>3789</v>
          </cell>
          <cell r="L606">
            <v>6917</v>
          </cell>
          <cell r="M606">
            <v>8</v>
          </cell>
          <cell r="N606">
            <v>75</v>
          </cell>
          <cell r="Q606">
            <v>1323</v>
          </cell>
          <cell r="R606">
            <v>910</v>
          </cell>
          <cell r="S606">
            <v>3</v>
          </cell>
          <cell r="U606">
            <v>27</v>
          </cell>
          <cell r="V606">
            <v>21196</v>
          </cell>
          <cell r="X606">
            <v>583</v>
          </cell>
          <cell r="Y606">
            <v>1414</v>
          </cell>
          <cell r="Z606">
            <v>441</v>
          </cell>
        </row>
        <row r="607">
          <cell r="C607">
            <v>902</v>
          </cell>
          <cell r="E607">
            <v>8</v>
          </cell>
          <cell r="F607">
            <v>2014</v>
          </cell>
          <cell r="G607">
            <v>4531</v>
          </cell>
          <cell r="H607">
            <v>2837</v>
          </cell>
          <cell r="I607">
            <v>1180</v>
          </cell>
          <cell r="L607">
            <v>4556</v>
          </cell>
          <cell r="M607">
            <v>95</v>
          </cell>
          <cell r="N607">
            <v>161</v>
          </cell>
          <cell r="Q607">
            <v>691</v>
          </cell>
          <cell r="R607">
            <v>405</v>
          </cell>
          <cell r="S607">
            <v>80</v>
          </cell>
          <cell r="U607">
            <v>455</v>
          </cell>
          <cell r="V607">
            <v>11358</v>
          </cell>
          <cell r="X607">
            <v>453</v>
          </cell>
          <cell r="Y607">
            <v>30</v>
          </cell>
          <cell r="Z607">
            <v>9</v>
          </cell>
        </row>
        <row r="608">
          <cell r="C608">
            <v>903</v>
          </cell>
          <cell r="E608">
            <v>8</v>
          </cell>
          <cell r="F608">
            <v>2014</v>
          </cell>
          <cell r="G608">
            <v>1990</v>
          </cell>
          <cell r="H608">
            <v>1216</v>
          </cell>
          <cell r="I608">
            <v>299</v>
          </cell>
          <cell r="L608">
            <v>987</v>
          </cell>
          <cell r="M608">
            <v>0</v>
          </cell>
          <cell r="N608">
            <v>0</v>
          </cell>
          <cell r="Q608">
            <v>564</v>
          </cell>
          <cell r="R608">
            <v>44</v>
          </cell>
          <cell r="S608">
            <v>0</v>
          </cell>
          <cell r="U608">
            <v>0</v>
          </cell>
          <cell r="V608">
            <v>3197</v>
          </cell>
          <cell r="X608">
            <v>0</v>
          </cell>
          <cell r="Y608">
            <v>136</v>
          </cell>
          <cell r="Z608">
            <v>0</v>
          </cell>
        </row>
        <row r="609">
          <cell r="C609">
            <v>904</v>
          </cell>
          <cell r="E609">
            <v>8</v>
          </cell>
          <cell r="F609">
            <v>2014</v>
          </cell>
          <cell r="G609">
            <v>261</v>
          </cell>
          <cell r="H609">
            <v>0</v>
          </cell>
          <cell r="I609">
            <v>97</v>
          </cell>
          <cell r="L609">
            <v>1925</v>
          </cell>
          <cell r="M609">
            <v>0</v>
          </cell>
          <cell r="N609">
            <v>0</v>
          </cell>
          <cell r="Q609">
            <v>0</v>
          </cell>
          <cell r="R609">
            <v>47</v>
          </cell>
          <cell r="S609">
            <v>0</v>
          </cell>
          <cell r="U609">
            <v>0</v>
          </cell>
          <cell r="V609">
            <v>618</v>
          </cell>
          <cell r="X609">
            <v>0</v>
          </cell>
          <cell r="Y609">
            <v>111</v>
          </cell>
          <cell r="Z609">
            <v>0</v>
          </cell>
        </row>
        <row r="610">
          <cell r="C610">
            <v>905</v>
          </cell>
          <cell r="E610">
            <v>8</v>
          </cell>
          <cell r="F610">
            <v>2014</v>
          </cell>
          <cell r="G610">
            <v>7763</v>
          </cell>
          <cell r="H610">
            <v>449</v>
          </cell>
          <cell r="I610">
            <v>626</v>
          </cell>
          <cell r="L610">
            <v>1843</v>
          </cell>
          <cell r="M610">
            <v>40</v>
          </cell>
          <cell r="N610">
            <v>1</v>
          </cell>
          <cell r="Q610">
            <v>1097</v>
          </cell>
          <cell r="R610">
            <v>239</v>
          </cell>
          <cell r="S610">
            <v>31</v>
          </cell>
          <cell r="U610">
            <v>92</v>
          </cell>
          <cell r="V610">
            <v>13414</v>
          </cell>
          <cell r="X610">
            <v>258</v>
          </cell>
          <cell r="Y610">
            <v>155</v>
          </cell>
          <cell r="Z610">
            <v>72</v>
          </cell>
        </row>
        <row r="611">
          <cell r="C611">
            <v>906</v>
          </cell>
          <cell r="E611">
            <v>8</v>
          </cell>
          <cell r="F611">
            <v>2014</v>
          </cell>
          <cell r="G611">
            <v>8114</v>
          </cell>
          <cell r="H611">
            <v>3970</v>
          </cell>
          <cell r="I611">
            <v>815</v>
          </cell>
          <cell r="L611">
            <v>2537</v>
          </cell>
          <cell r="M611">
            <v>49</v>
          </cell>
          <cell r="N611">
            <v>37</v>
          </cell>
          <cell r="Q611">
            <v>544</v>
          </cell>
          <cell r="R611">
            <v>435</v>
          </cell>
          <cell r="S611">
            <v>37</v>
          </cell>
          <cell r="U611">
            <v>109</v>
          </cell>
          <cell r="V611">
            <v>3960</v>
          </cell>
          <cell r="X611">
            <v>238</v>
          </cell>
          <cell r="Y611">
            <v>351</v>
          </cell>
          <cell r="Z611">
            <v>93</v>
          </cell>
        </row>
        <row r="612">
          <cell r="C612">
            <v>907</v>
          </cell>
          <cell r="E612">
            <v>8</v>
          </cell>
          <cell r="F612">
            <v>2014</v>
          </cell>
          <cell r="G612">
            <v>3630</v>
          </cell>
          <cell r="H612">
            <v>715</v>
          </cell>
          <cell r="I612">
            <v>110</v>
          </cell>
          <cell r="L612">
            <v>238</v>
          </cell>
          <cell r="M612">
            <v>37</v>
          </cell>
          <cell r="N612">
            <v>0</v>
          </cell>
          <cell r="Q612">
            <v>55</v>
          </cell>
          <cell r="R612">
            <v>0</v>
          </cell>
          <cell r="S612">
            <v>7</v>
          </cell>
          <cell r="U612">
            <v>26</v>
          </cell>
          <cell r="V612">
            <v>964</v>
          </cell>
          <cell r="X612">
            <v>0</v>
          </cell>
          <cell r="Y612">
            <v>72</v>
          </cell>
          <cell r="Z612">
            <v>0</v>
          </cell>
        </row>
        <row r="613">
          <cell r="C613">
            <v>802</v>
          </cell>
          <cell r="E613">
            <v>8</v>
          </cell>
          <cell r="F613">
            <v>2014</v>
          </cell>
          <cell r="G613">
            <v>4555</v>
          </cell>
          <cell r="H613">
            <v>7154</v>
          </cell>
          <cell r="I613">
            <v>1013</v>
          </cell>
          <cell r="L613">
            <v>2473</v>
          </cell>
          <cell r="M613">
            <v>28</v>
          </cell>
          <cell r="N613">
            <v>0</v>
          </cell>
          <cell r="Q613">
            <v>376</v>
          </cell>
          <cell r="R613">
            <v>278</v>
          </cell>
          <cell r="S613">
            <v>0</v>
          </cell>
          <cell r="U613">
            <v>67</v>
          </cell>
          <cell r="V613">
            <v>3059</v>
          </cell>
          <cell r="X613">
            <v>150</v>
          </cell>
          <cell r="Y613">
            <v>157</v>
          </cell>
          <cell r="Z613">
            <v>30</v>
          </cell>
        </row>
        <row r="614">
          <cell r="C614">
            <v>803</v>
          </cell>
          <cell r="E614">
            <v>8</v>
          </cell>
          <cell r="F614">
            <v>2014</v>
          </cell>
          <cell r="G614">
            <v>5647</v>
          </cell>
          <cell r="H614">
            <v>8233</v>
          </cell>
          <cell r="I614">
            <v>523</v>
          </cell>
          <cell r="L614">
            <v>1955</v>
          </cell>
          <cell r="M614">
            <v>49</v>
          </cell>
          <cell r="N614">
            <v>113</v>
          </cell>
          <cell r="Q614">
            <v>592</v>
          </cell>
          <cell r="R614">
            <v>224</v>
          </cell>
          <cell r="S614">
            <v>29</v>
          </cell>
          <cell r="U614">
            <v>76</v>
          </cell>
          <cell r="V614">
            <v>7733</v>
          </cell>
          <cell r="X614">
            <v>262</v>
          </cell>
          <cell r="Y614">
            <v>359</v>
          </cell>
          <cell r="Z614">
            <v>55</v>
          </cell>
        </row>
        <row r="615">
          <cell r="C615">
            <v>804</v>
          </cell>
          <cell r="E615">
            <v>8</v>
          </cell>
          <cell r="F615">
            <v>2014</v>
          </cell>
          <cell r="G615">
            <v>9957</v>
          </cell>
          <cell r="H615">
            <v>2366</v>
          </cell>
          <cell r="I615">
            <v>989</v>
          </cell>
          <cell r="L615">
            <v>2582</v>
          </cell>
          <cell r="M615">
            <v>47</v>
          </cell>
          <cell r="N615">
            <v>13</v>
          </cell>
          <cell r="Q615">
            <v>1683</v>
          </cell>
          <cell r="R615">
            <v>284</v>
          </cell>
          <cell r="S615">
            <v>9</v>
          </cell>
          <cell r="U615">
            <v>53</v>
          </cell>
          <cell r="V615">
            <v>3637</v>
          </cell>
          <cell r="X615">
            <v>0</v>
          </cell>
          <cell r="Y615">
            <v>219</v>
          </cell>
          <cell r="Z615">
            <v>38</v>
          </cell>
        </row>
        <row r="616">
          <cell r="C616">
            <v>805</v>
          </cell>
          <cell r="E616">
            <v>8</v>
          </cell>
          <cell r="F616">
            <v>2014</v>
          </cell>
          <cell r="G616">
            <v>5702</v>
          </cell>
          <cell r="H616">
            <v>2508</v>
          </cell>
          <cell r="I616">
            <v>789</v>
          </cell>
          <cell r="L616">
            <v>1628</v>
          </cell>
          <cell r="M616">
            <v>85</v>
          </cell>
          <cell r="N616">
            <v>24</v>
          </cell>
          <cell r="Q616">
            <v>347</v>
          </cell>
          <cell r="R616">
            <v>224</v>
          </cell>
          <cell r="S616">
            <v>8</v>
          </cell>
          <cell r="U616">
            <v>85</v>
          </cell>
          <cell r="V616">
            <v>4495</v>
          </cell>
          <cell r="X616">
            <v>308</v>
          </cell>
          <cell r="Y616">
            <v>174</v>
          </cell>
          <cell r="Z616">
            <v>20</v>
          </cell>
        </row>
        <row r="617">
          <cell r="C617">
            <v>806</v>
          </cell>
          <cell r="E617">
            <v>8</v>
          </cell>
          <cell r="F617">
            <v>2014</v>
          </cell>
          <cell r="G617">
            <v>2794</v>
          </cell>
          <cell r="H617">
            <v>1164</v>
          </cell>
          <cell r="I617">
            <v>552</v>
          </cell>
          <cell r="L617">
            <v>2765</v>
          </cell>
          <cell r="M617">
            <v>86</v>
          </cell>
          <cell r="N617">
            <v>60</v>
          </cell>
          <cell r="Q617">
            <v>222</v>
          </cell>
          <cell r="R617">
            <v>202</v>
          </cell>
          <cell r="S617">
            <v>36</v>
          </cell>
          <cell r="U617">
            <v>169</v>
          </cell>
          <cell r="V617">
            <v>3161</v>
          </cell>
          <cell r="X617">
            <v>95</v>
          </cell>
          <cell r="Y617">
            <v>0</v>
          </cell>
          <cell r="Z617">
            <v>33</v>
          </cell>
        </row>
        <row r="618">
          <cell r="C618">
            <v>807</v>
          </cell>
          <cell r="E618">
            <v>8</v>
          </cell>
          <cell r="F618">
            <v>2014</v>
          </cell>
          <cell r="G618">
            <v>5535</v>
          </cell>
          <cell r="H618">
            <v>1700</v>
          </cell>
          <cell r="I618">
            <v>652</v>
          </cell>
          <cell r="L618">
            <v>2001</v>
          </cell>
          <cell r="M618">
            <v>19</v>
          </cell>
          <cell r="N618">
            <v>8</v>
          </cell>
          <cell r="Q618">
            <v>1503</v>
          </cell>
          <cell r="R618">
            <v>194</v>
          </cell>
          <cell r="S618">
            <v>8</v>
          </cell>
          <cell r="U618">
            <v>56</v>
          </cell>
          <cell r="V618">
            <v>3400</v>
          </cell>
          <cell r="X618">
            <v>0</v>
          </cell>
          <cell r="Y618">
            <v>151</v>
          </cell>
          <cell r="Z618">
            <v>43</v>
          </cell>
        </row>
        <row r="619">
          <cell r="C619">
            <v>808</v>
          </cell>
          <cell r="E619">
            <v>8</v>
          </cell>
          <cell r="F619">
            <v>2014</v>
          </cell>
          <cell r="G619">
            <v>9189</v>
          </cell>
          <cell r="H619">
            <v>3507</v>
          </cell>
          <cell r="I619">
            <v>553</v>
          </cell>
          <cell r="L619">
            <v>2010</v>
          </cell>
          <cell r="M619">
            <v>58</v>
          </cell>
          <cell r="N619">
            <v>0</v>
          </cell>
          <cell r="Q619">
            <v>688</v>
          </cell>
          <cell r="R619">
            <v>115</v>
          </cell>
          <cell r="S619">
            <v>0</v>
          </cell>
          <cell r="U619">
            <v>29</v>
          </cell>
          <cell r="V619">
            <v>5588</v>
          </cell>
          <cell r="X619">
            <v>0</v>
          </cell>
          <cell r="Y619">
            <v>310</v>
          </cell>
          <cell r="Z619">
            <v>204</v>
          </cell>
        </row>
        <row r="620">
          <cell r="C620">
            <v>601</v>
          </cell>
          <cell r="E620">
            <v>8</v>
          </cell>
          <cell r="F620">
            <v>2014</v>
          </cell>
          <cell r="G620">
            <v>15648</v>
          </cell>
          <cell r="H620">
            <v>21595</v>
          </cell>
          <cell r="I620">
            <v>2473</v>
          </cell>
          <cell r="L620">
            <v>11356</v>
          </cell>
          <cell r="M620">
            <v>116</v>
          </cell>
          <cell r="N620">
            <v>175</v>
          </cell>
          <cell r="Q620">
            <v>2014</v>
          </cell>
          <cell r="R620">
            <v>1387</v>
          </cell>
          <cell r="S620">
            <v>129</v>
          </cell>
          <cell r="U620">
            <v>449</v>
          </cell>
          <cell r="V620">
            <v>19615</v>
          </cell>
          <cell r="X620">
            <v>907</v>
          </cell>
          <cell r="Y620">
            <v>1438</v>
          </cell>
          <cell r="Z620">
            <v>375</v>
          </cell>
        </row>
        <row r="621">
          <cell r="C621">
            <v>602</v>
          </cell>
          <cell r="E621">
            <v>8</v>
          </cell>
          <cell r="F621">
            <v>2014</v>
          </cell>
          <cell r="G621">
            <v>2809</v>
          </cell>
          <cell r="H621">
            <v>10150</v>
          </cell>
          <cell r="I621">
            <v>328</v>
          </cell>
          <cell r="L621">
            <v>941</v>
          </cell>
          <cell r="M621">
            <v>20</v>
          </cell>
          <cell r="N621">
            <v>0</v>
          </cell>
          <cell r="Q621">
            <v>433</v>
          </cell>
          <cell r="R621">
            <v>320</v>
          </cell>
          <cell r="S621">
            <v>2</v>
          </cell>
          <cell r="U621">
            <v>22</v>
          </cell>
          <cell r="V621">
            <v>1854</v>
          </cell>
          <cell r="X621">
            <v>105</v>
          </cell>
          <cell r="Y621">
            <v>133</v>
          </cell>
          <cell r="Z621">
            <v>32</v>
          </cell>
        </row>
        <row r="622">
          <cell r="C622">
            <v>603</v>
          </cell>
          <cell r="E622">
            <v>8</v>
          </cell>
          <cell r="F622">
            <v>2014</v>
          </cell>
          <cell r="G622">
            <v>5131</v>
          </cell>
          <cell r="H622">
            <v>4917</v>
          </cell>
          <cell r="I622">
            <v>514</v>
          </cell>
          <cell r="L622">
            <v>1239</v>
          </cell>
          <cell r="M622">
            <v>70</v>
          </cell>
          <cell r="N622">
            <v>0</v>
          </cell>
          <cell r="Q622">
            <v>864</v>
          </cell>
          <cell r="R622">
            <v>248</v>
          </cell>
          <cell r="S622">
            <v>6</v>
          </cell>
          <cell r="U622">
            <v>50</v>
          </cell>
          <cell r="V622">
            <v>2480</v>
          </cell>
          <cell r="X622">
            <v>0</v>
          </cell>
          <cell r="Y622">
            <v>173</v>
          </cell>
          <cell r="Z622">
            <v>83</v>
          </cell>
        </row>
        <row r="623">
          <cell r="C623">
            <v>604</v>
          </cell>
          <cell r="E623">
            <v>8</v>
          </cell>
          <cell r="F623">
            <v>2014</v>
          </cell>
          <cell r="G623">
            <v>4972</v>
          </cell>
          <cell r="H623">
            <v>8919</v>
          </cell>
          <cell r="I623">
            <v>816</v>
          </cell>
          <cell r="L623">
            <v>3601</v>
          </cell>
          <cell r="M623">
            <v>104</v>
          </cell>
          <cell r="N623">
            <v>108</v>
          </cell>
          <cell r="Q623">
            <v>744</v>
          </cell>
          <cell r="R623">
            <v>397</v>
          </cell>
          <cell r="S623">
            <v>39</v>
          </cell>
          <cell r="U623">
            <v>201</v>
          </cell>
          <cell r="V623">
            <v>6115</v>
          </cell>
          <cell r="X623">
            <v>425</v>
          </cell>
          <cell r="Y623">
            <v>206</v>
          </cell>
          <cell r="Z623">
            <v>66</v>
          </cell>
        </row>
        <row r="624">
          <cell r="C624">
            <v>605</v>
          </cell>
          <cell r="E624">
            <v>8</v>
          </cell>
          <cell r="F624">
            <v>2014</v>
          </cell>
          <cell r="G624">
            <v>4608</v>
          </cell>
          <cell r="H624">
            <v>6262</v>
          </cell>
          <cell r="I624">
            <v>393</v>
          </cell>
          <cell r="L624">
            <v>1266</v>
          </cell>
          <cell r="M624">
            <v>9</v>
          </cell>
          <cell r="N624">
            <v>0</v>
          </cell>
          <cell r="Q624">
            <v>349</v>
          </cell>
          <cell r="R624">
            <v>167</v>
          </cell>
          <cell r="S624">
            <v>0</v>
          </cell>
          <cell r="U624">
            <v>13</v>
          </cell>
          <cell r="V624">
            <v>1295</v>
          </cell>
          <cell r="X624">
            <v>0</v>
          </cell>
          <cell r="Y624">
            <v>168</v>
          </cell>
          <cell r="Z624">
            <v>0</v>
          </cell>
        </row>
        <row r="625">
          <cell r="C625">
            <v>606</v>
          </cell>
          <cell r="E625">
            <v>8</v>
          </cell>
          <cell r="F625">
            <v>2014</v>
          </cell>
          <cell r="G625">
            <v>5323</v>
          </cell>
          <cell r="H625">
            <v>10559</v>
          </cell>
          <cell r="I625">
            <v>578</v>
          </cell>
          <cell r="L625">
            <v>2686</v>
          </cell>
          <cell r="M625">
            <v>52</v>
          </cell>
          <cell r="N625">
            <v>3</v>
          </cell>
          <cell r="Q625">
            <v>687</v>
          </cell>
          <cell r="R625">
            <v>379</v>
          </cell>
          <cell r="S625">
            <v>91</v>
          </cell>
          <cell r="U625">
            <v>114</v>
          </cell>
          <cell r="V625">
            <v>8173</v>
          </cell>
          <cell r="X625">
            <v>182</v>
          </cell>
          <cell r="Y625">
            <v>372</v>
          </cell>
          <cell r="Z625">
            <v>67</v>
          </cell>
        </row>
        <row r="626">
          <cell r="C626">
            <v>607</v>
          </cell>
          <cell r="E626">
            <v>8</v>
          </cell>
          <cell r="F626">
            <v>2014</v>
          </cell>
          <cell r="G626">
            <v>4905</v>
          </cell>
          <cell r="H626">
            <v>5636</v>
          </cell>
          <cell r="I626">
            <v>351</v>
          </cell>
          <cell r="L626">
            <v>1262</v>
          </cell>
          <cell r="M626">
            <v>16</v>
          </cell>
          <cell r="N626">
            <v>0</v>
          </cell>
          <cell r="Q626">
            <v>263</v>
          </cell>
          <cell r="R626">
            <v>106</v>
          </cell>
          <cell r="S626">
            <v>25</v>
          </cell>
          <cell r="U626">
            <v>51</v>
          </cell>
          <cell r="V626">
            <v>2714</v>
          </cell>
          <cell r="X626">
            <v>0</v>
          </cell>
          <cell r="Y626">
            <v>229</v>
          </cell>
          <cell r="Z626">
            <v>24</v>
          </cell>
        </row>
        <row r="627">
          <cell r="C627">
            <v>608</v>
          </cell>
          <cell r="E627">
            <v>8</v>
          </cell>
          <cell r="F627">
            <v>2014</v>
          </cell>
          <cell r="G627">
            <v>4295</v>
          </cell>
          <cell r="H627">
            <v>5845</v>
          </cell>
          <cell r="I627">
            <v>424</v>
          </cell>
          <cell r="L627">
            <v>1638</v>
          </cell>
          <cell r="M627">
            <v>4</v>
          </cell>
          <cell r="N627">
            <v>5</v>
          </cell>
          <cell r="Q627">
            <v>333</v>
          </cell>
          <cell r="R627">
            <v>234</v>
          </cell>
          <cell r="S627">
            <v>3</v>
          </cell>
          <cell r="U627">
            <v>30</v>
          </cell>
          <cell r="V627">
            <v>2866</v>
          </cell>
          <cell r="X627">
            <v>0</v>
          </cell>
          <cell r="Y627">
            <v>117</v>
          </cell>
          <cell r="Z627">
            <v>0</v>
          </cell>
        </row>
        <row r="628">
          <cell r="C628">
            <v>501</v>
          </cell>
          <cell r="E628">
            <v>8</v>
          </cell>
          <cell r="F628">
            <v>2014</v>
          </cell>
          <cell r="G628">
            <v>8554</v>
          </cell>
          <cell r="H628">
            <v>8834</v>
          </cell>
          <cell r="I628">
            <v>1209</v>
          </cell>
          <cell r="L628">
            <v>5181</v>
          </cell>
          <cell r="M628">
            <v>98</v>
          </cell>
          <cell r="N628">
            <v>101</v>
          </cell>
          <cell r="Q628">
            <v>1119</v>
          </cell>
          <cell r="R628">
            <v>774</v>
          </cell>
          <cell r="S628">
            <v>69</v>
          </cell>
          <cell r="U628">
            <v>174</v>
          </cell>
          <cell r="V628">
            <v>8207</v>
          </cell>
          <cell r="X628">
            <v>248</v>
          </cell>
          <cell r="Y628">
            <v>529</v>
          </cell>
          <cell r="Z628">
            <v>191</v>
          </cell>
        </row>
        <row r="629">
          <cell r="C629">
            <v>502</v>
          </cell>
          <cell r="E629">
            <v>8</v>
          </cell>
          <cell r="F629">
            <v>2014</v>
          </cell>
          <cell r="G629">
            <v>2079</v>
          </cell>
          <cell r="H629">
            <v>3141</v>
          </cell>
          <cell r="I629">
            <v>335</v>
          </cell>
          <cell r="L629">
            <v>1105</v>
          </cell>
          <cell r="M629">
            <v>40</v>
          </cell>
          <cell r="N629">
            <v>19</v>
          </cell>
          <cell r="Q629">
            <v>246</v>
          </cell>
          <cell r="R629">
            <v>139</v>
          </cell>
          <cell r="S629">
            <v>27</v>
          </cell>
          <cell r="U629">
            <v>61</v>
          </cell>
          <cell r="V629">
            <v>1684</v>
          </cell>
          <cell r="X629">
            <v>48</v>
          </cell>
          <cell r="Y629">
            <v>207</v>
          </cell>
          <cell r="Z629">
            <v>32</v>
          </cell>
        </row>
        <row r="630">
          <cell r="C630">
            <v>503</v>
          </cell>
          <cell r="E630">
            <v>8</v>
          </cell>
          <cell r="F630">
            <v>2014</v>
          </cell>
          <cell r="G630">
            <v>3592</v>
          </cell>
          <cell r="H630">
            <v>4395</v>
          </cell>
          <cell r="I630">
            <v>546</v>
          </cell>
          <cell r="L630">
            <v>2668</v>
          </cell>
          <cell r="M630">
            <v>42</v>
          </cell>
          <cell r="N630">
            <v>52</v>
          </cell>
          <cell r="Q630">
            <v>578</v>
          </cell>
          <cell r="R630">
            <v>409</v>
          </cell>
          <cell r="S630">
            <v>55</v>
          </cell>
          <cell r="U630">
            <v>132</v>
          </cell>
          <cell r="V630">
            <v>3125</v>
          </cell>
          <cell r="X630">
            <v>94</v>
          </cell>
          <cell r="Y630">
            <v>186</v>
          </cell>
          <cell r="Z630">
            <v>109</v>
          </cell>
        </row>
        <row r="631">
          <cell r="C631">
            <v>504</v>
          </cell>
          <cell r="E631">
            <v>8</v>
          </cell>
          <cell r="F631">
            <v>2014</v>
          </cell>
          <cell r="G631">
            <v>2726</v>
          </cell>
          <cell r="H631">
            <v>3016</v>
          </cell>
          <cell r="I631">
            <v>180</v>
          </cell>
          <cell r="L631">
            <v>976</v>
          </cell>
          <cell r="M631">
            <v>18</v>
          </cell>
          <cell r="N631">
            <v>35</v>
          </cell>
          <cell r="Q631">
            <v>79</v>
          </cell>
          <cell r="R631">
            <v>93</v>
          </cell>
          <cell r="S631">
            <v>12</v>
          </cell>
          <cell r="U631">
            <v>38</v>
          </cell>
          <cell r="V631">
            <v>1092</v>
          </cell>
          <cell r="X631">
            <v>16</v>
          </cell>
          <cell r="Y631">
            <v>83</v>
          </cell>
          <cell r="Z631">
            <v>42</v>
          </cell>
        </row>
        <row r="632">
          <cell r="C632">
            <v>505</v>
          </cell>
          <cell r="E632">
            <v>8</v>
          </cell>
          <cell r="F632">
            <v>2014</v>
          </cell>
          <cell r="G632">
            <v>1026</v>
          </cell>
          <cell r="H632">
            <v>3684</v>
          </cell>
          <cell r="I632">
            <v>113</v>
          </cell>
          <cell r="L632">
            <v>993</v>
          </cell>
          <cell r="M632">
            <v>23</v>
          </cell>
          <cell r="N632">
            <v>23</v>
          </cell>
          <cell r="Q632">
            <v>89</v>
          </cell>
          <cell r="R632">
            <v>115</v>
          </cell>
          <cell r="S632">
            <v>29</v>
          </cell>
          <cell r="U632">
            <v>63</v>
          </cell>
          <cell r="V632">
            <v>1285</v>
          </cell>
          <cell r="X632">
            <v>33</v>
          </cell>
          <cell r="Y632">
            <v>62</v>
          </cell>
          <cell r="Z632">
            <v>25</v>
          </cell>
        </row>
        <row r="633">
          <cell r="C633">
            <v>506</v>
          </cell>
          <cell r="E633">
            <v>8</v>
          </cell>
          <cell r="F633">
            <v>2014</v>
          </cell>
          <cell r="G633">
            <v>3064</v>
          </cell>
          <cell r="H633">
            <v>4112</v>
          </cell>
          <cell r="I633">
            <v>512</v>
          </cell>
          <cell r="L633">
            <v>2319</v>
          </cell>
          <cell r="M633">
            <v>51</v>
          </cell>
          <cell r="N633">
            <v>45</v>
          </cell>
          <cell r="Q633">
            <v>422</v>
          </cell>
          <cell r="R633">
            <v>189</v>
          </cell>
          <cell r="S633">
            <v>40</v>
          </cell>
          <cell r="U633">
            <v>117</v>
          </cell>
          <cell r="V633">
            <v>4963</v>
          </cell>
          <cell r="X633">
            <v>72</v>
          </cell>
          <cell r="Y633">
            <v>214</v>
          </cell>
          <cell r="Z633">
            <v>44</v>
          </cell>
        </row>
        <row r="634">
          <cell r="C634">
            <v>507</v>
          </cell>
          <cell r="E634">
            <v>8</v>
          </cell>
          <cell r="F634">
            <v>2014</v>
          </cell>
          <cell r="G634">
            <v>1830</v>
          </cell>
          <cell r="H634">
            <v>1856</v>
          </cell>
          <cell r="I634">
            <v>135</v>
          </cell>
          <cell r="L634">
            <v>360</v>
          </cell>
          <cell r="M634">
            <v>4</v>
          </cell>
          <cell r="N634">
            <v>1</v>
          </cell>
          <cell r="Q634">
            <v>248</v>
          </cell>
          <cell r="R634">
            <v>89</v>
          </cell>
          <cell r="S634">
            <v>3</v>
          </cell>
          <cell r="U634">
            <v>20</v>
          </cell>
          <cell r="V634">
            <v>767</v>
          </cell>
          <cell r="X634">
            <v>15</v>
          </cell>
          <cell r="Y634">
            <v>46</v>
          </cell>
          <cell r="Z634">
            <v>11</v>
          </cell>
        </row>
        <row r="635">
          <cell r="C635">
            <v>508</v>
          </cell>
          <cell r="E635">
            <v>8</v>
          </cell>
          <cell r="F635">
            <v>2014</v>
          </cell>
          <cell r="G635">
            <v>1723</v>
          </cell>
          <cell r="H635">
            <v>4847</v>
          </cell>
          <cell r="I635">
            <v>267</v>
          </cell>
          <cell r="L635">
            <v>1041</v>
          </cell>
          <cell r="M635">
            <v>36</v>
          </cell>
          <cell r="N635">
            <v>58</v>
          </cell>
          <cell r="Q635">
            <v>88</v>
          </cell>
          <cell r="R635">
            <v>105</v>
          </cell>
          <cell r="S635">
            <v>51</v>
          </cell>
          <cell r="U635">
            <v>93</v>
          </cell>
          <cell r="V635">
            <v>1425</v>
          </cell>
          <cell r="X635">
            <v>56</v>
          </cell>
          <cell r="Y635">
            <v>59</v>
          </cell>
          <cell r="Z635">
            <v>16</v>
          </cell>
        </row>
        <row r="636">
          <cell r="C636">
            <v>509</v>
          </cell>
          <cell r="E636">
            <v>8</v>
          </cell>
          <cell r="F636">
            <v>2014</v>
          </cell>
          <cell r="G636">
            <v>2657</v>
          </cell>
          <cell r="H636">
            <v>2934</v>
          </cell>
          <cell r="I636">
            <v>214</v>
          </cell>
          <cell r="L636">
            <v>1325</v>
          </cell>
          <cell r="M636">
            <v>29</v>
          </cell>
          <cell r="N636">
            <v>14</v>
          </cell>
          <cell r="Q636">
            <v>343</v>
          </cell>
          <cell r="R636">
            <v>146</v>
          </cell>
          <cell r="S636">
            <v>7</v>
          </cell>
          <cell r="U636">
            <v>24</v>
          </cell>
          <cell r="V636">
            <v>4874</v>
          </cell>
          <cell r="X636">
            <v>61</v>
          </cell>
          <cell r="Y636">
            <v>96</v>
          </cell>
          <cell r="Z636">
            <v>6</v>
          </cell>
        </row>
        <row r="637">
          <cell r="C637">
            <v>501</v>
          </cell>
          <cell r="E637">
            <v>8</v>
          </cell>
          <cell r="F637">
            <v>2014</v>
          </cell>
          <cell r="G637">
            <v>10573</v>
          </cell>
          <cell r="H637">
            <v>10625</v>
          </cell>
          <cell r="I637">
            <v>1513</v>
          </cell>
          <cell r="L637">
            <v>6216</v>
          </cell>
          <cell r="M637">
            <v>74</v>
          </cell>
          <cell r="N637">
            <v>154</v>
          </cell>
          <cell r="Q637">
            <v>1229</v>
          </cell>
          <cell r="R637">
            <v>844</v>
          </cell>
          <cell r="S637">
            <v>116</v>
          </cell>
          <cell r="U637">
            <v>228</v>
          </cell>
          <cell r="V637">
            <v>10011</v>
          </cell>
          <cell r="X637">
            <v>253</v>
          </cell>
          <cell r="Y637">
            <v>567</v>
          </cell>
          <cell r="Z637">
            <v>220</v>
          </cell>
        </row>
        <row r="638">
          <cell r="C638">
            <v>502</v>
          </cell>
          <cell r="E638">
            <v>8</v>
          </cell>
          <cell r="F638">
            <v>2014</v>
          </cell>
          <cell r="G638">
            <v>1970</v>
          </cell>
          <cell r="H638">
            <v>3040</v>
          </cell>
          <cell r="I638">
            <v>290</v>
          </cell>
          <cell r="L638">
            <v>974</v>
          </cell>
          <cell r="M638">
            <v>27</v>
          </cell>
          <cell r="N638">
            <v>12</v>
          </cell>
          <cell r="Q638">
            <v>229</v>
          </cell>
          <cell r="R638">
            <v>101</v>
          </cell>
          <cell r="S638">
            <v>20</v>
          </cell>
          <cell r="U638">
            <v>43</v>
          </cell>
          <cell r="V638">
            <v>2399</v>
          </cell>
          <cell r="X638">
            <v>58</v>
          </cell>
          <cell r="Y638">
            <v>226</v>
          </cell>
          <cell r="Z638">
            <v>39</v>
          </cell>
        </row>
        <row r="639">
          <cell r="C639">
            <v>503</v>
          </cell>
          <cell r="E639">
            <v>8</v>
          </cell>
          <cell r="F639">
            <v>2014</v>
          </cell>
          <cell r="G639">
            <v>4061</v>
          </cell>
          <cell r="H639">
            <v>4763</v>
          </cell>
          <cell r="I639">
            <v>525</v>
          </cell>
          <cell r="L639">
            <v>2483</v>
          </cell>
          <cell r="M639">
            <v>34</v>
          </cell>
          <cell r="N639">
            <v>52</v>
          </cell>
          <cell r="Q639">
            <v>574</v>
          </cell>
          <cell r="R639">
            <v>397</v>
          </cell>
          <cell r="S639">
            <v>56</v>
          </cell>
          <cell r="U639">
            <v>130</v>
          </cell>
          <cell r="V639">
            <v>3961</v>
          </cell>
          <cell r="X639">
            <v>106</v>
          </cell>
          <cell r="Y639">
            <v>218</v>
          </cell>
          <cell r="Z639">
            <v>193</v>
          </cell>
        </row>
        <row r="640">
          <cell r="C640">
            <v>504</v>
          </cell>
          <cell r="E640">
            <v>8</v>
          </cell>
          <cell r="F640">
            <v>2014</v>
          </cell>
          <cell r="G640">
            <v>2594</v>
          </cell>
          <cell r="H640">
            <v>2796</v>
          </cell>
          <cell r="I640">
            <v>182</v>
          </cell>
          <cell r="L640">
            <v>1046</v>
          </cell>
          <cell r="M640">
            <v>17</v>
          </cell>
          <cell r="N640">
            <v>37</v>
          </cell>
          <cell r="Q640">
            <v>75</v>
          </cell>
          <cell r="R640">
            <v>89</v>
          </cell>
          <cell r="S640">
            <v>14</v>
          </cell>
          <cell r="U640">
            <v>39</v>
          </cell>
          <cell r="V640">
            <v>1240</v>
          </cell>
          <cell r="X640">
            <v>19</v>
          </cell>
          <cell r="Y640">
            <v>80</v>
          </cell>
          <cell r="Z640">
            <v>42</v>
          </cell>
        </row>
        <row r="641">
          <cell r="C641">
            <v>505</v>
          </cell>
          <cell r="E641">
            <v>8</v>
          </cell>
          <cell r="F641">
            <v>2014</v>
          </cell>
          <cell r="G641">
            <v>1035</v>
          </cell>
          <cell r="H641">
            <v>3413</v>
          </cell>
          <cell r="I641">
            <v>121</v>
          </cell>
          <cell r="L641">
            <v>1134</v>
          </cell>
          <cell r="M641">
            <v>23</v>
          </cell>
          <cell r="N641">
            <v>25</v>
          </cell>
          <cell r="Q641">
            <v>92</v>
          </cell>
          <cell r="R641">
            <v>132</v>
          </cell>
          <cell r="S641">
            <v>21</v>
          </cell>
          <cell r="U641">
            <v>58</v>
          </cell>
          <cell r="V641">
            <v>1166</v>
          </cell>
          <cell r="X641">
            <v>20</v>
          </cell>
          <cell r="Y641">
            <v>56</v>
          </cell>
          <cell r="Z641">
            <v>18</v>
          </cell>
        </row>
        <row r="642">
          <cell r="C642">
            <v>506</v>
          </cell>
          <cell r="E642">
            <v>8</v>
          </cell>
          <cell r="F642">
            <v>2014</v>
          </cell>
          <cell r="G642">
            <v>3816</v>
          </cell>
          <cell r="H642">
            <v>4858</v>
          </cell>
          <cell r="I642">
            <v>489</v>
          </cell>
          <cell r="L642">
            <v>1919</v>
          </cell>
          <cell r="M642">
            <v>45</v>
          </cell>
          <cell r="N642">
            <v>47</v>
          </cell>
          <cell r="Q642">
            <v>390</v>
          </cell>
          <cell r="R642">
            <v>218</v>
          </cell>
          <cell r="S642">
            <v>41</v>
          </cell>
          <cell r="U642">
            <v>123</v>
          </cell>
          <cell r="V642">
            <v>5374</v>
          </cell>
          <cell r="X642">
            <v>78</v>
          </cell>
          <cell r="Y642">
            <v>219</v>
          </cell>
          <cell r="Z642">
            <v>39</v>
          </cell>
        </row>
        <row r="643">
          <cell r="C643">
            <v>507</v>
          </cell>
          <cell r="E643">
            <v>8</v>
          </cell>
          <cell r="F643">
            <v>2014</v>
          </cell>
          <cell r="G643">
            <v>2336</v>
          </cell>
          <cell r="H643">
            <v>2411</v>
          </cell>
          <cell r="I643">
            <v>173</v>
          </cell>
          <cell r="L643">
            <v>335</v>
          </cell>
          <cell r="M643">
            <v>2</v>
          </cell>
          <cell r="N643">
            <v>2</v>
          </cell>
          <cell r="Q643">
            <v>244</v>
          </cell>
          <cell r="R643">
            <v>56</v>
          </cell>
          <cell r="S643">
            <v>0</v>
          </cell>
          <cell r="U643">
            <v>15</v>
          </cell>
          <cell r="V643">
            <v>1085</v>
          </cell>
          <cell r="X643">
            <v>26</v>
          </cell>
          <cell r="Y643">
            <v>78</v>
          </cell>
          <cell r="Z643">
            <v>7</v>
          </cell>
        </row>
        <row r="644">
          <cell r="C644">
            <v>508</v>
          </cell>
          <cell r="E644">
            <v>8</v>
          </cell>
          <cell r="F644">
            <v>2014</v>
          </cell>
          <cell r="G644">
            <v>1861</v>
          </cell>
          <cell r="H644">
            <v>4951</v>
          </cell>
          <cell r="I644">
            <v>279</v>
          </cell>
          <cell r="L644">
            <v>1141</v>
          </cell>
          <cell r="M644">
            <v>55</v>
          </cell>
          <cell r="N644">
            <v>74</v>
          </cell>
          <cell r="Q644">
            <v>107</v>
          </cell>
          <cell r="R644">
            <v>102</v>
          </cell>
          <cell r="S644">
            <v>69</v>
          </cell>
          <cell r="U644">
            <v>113</v>
          </cell>
          <cell r="V644">
            <v>1393</v>
          </cell>
          <cell r="X644">
            <v>54</v>
          </cell>
          <cell r="Y644">
            <v>73</v>
          </cell>
          <cell r="Z644">
            <v>24</v>
          </cell>
        </row>
        <row r="645">
          <cell r="C645">
            <v>509</v>
          </cell>
          <cell r="E645">
            <v>8</v>
          </cell>
          <cell r="F645">
            <v>2014</v>
          </cell>
          <cell r="G645">
            <v>2232</v>
          </cell>
          <cell r="H645">
            <v>2692</v>
          </cell>
          <cell r="I645">
            <v>301</v>
          </cell>
          <cell r="L645">
            <v>1234</v>
          </cell>
          <cell r="M645">
            <v>26</v>
          </cell>
          <cell r="N645">
            <v>5</v>
          </cell>
          <cell r="Q645">
            <v>344</v>
          </cell>
          <cell r="R645">
            <v>139</v>
          </cell>
          <cell r="S645">
            <v>10</v>
          </cell>
          <cell r="U645">
            <v>26</v>
          </cell>
          <cell r="V645">
            <v>4888</v>
          </cell>
          <cell r="X645">
            <v>84</v>
          </cell>
          <cell r="Y645">
            <v>90</v>
          </cell>
          <cell r="Z645">
            <v>45</v>
          </cell>
        </row>
        <row r="646">
          <cell r="C646">
            <v>401</v>
          </cell>
          <cell r="E646">
            <v>8</v>
          </cell>
          <cell r="F646">
            <v>2014</v>
          </cell>
          <cell r="G646">
            <v>8403</v>
          </cell>
          <cell r="H646">
            <v>10216</v>
          </cell>
          <cell r="I646">
            <v>2108</v>
          </cell>
          <cell r="L646">
            <v>7767</v>
          </cell>
          <cell r="M646">
            <v>69</v>
          </cell>
          <cell r="N646">
            <v>159</v>
          </cell>
          <cell r="Q646">
            <v>1571</v>
          </cell>
          <cell r="R646">
            <v>1203</v>
          </cell>
          <cell r="S646">
            <v>102</v>
          </cell>
          <cell r="U646">
            <v>264</v>
          </cell>
          <cell r="V646">
            <v>18434</v>
          </cell>
          <cell r="X646">
            <v>387</v>
          </cell>
          <cell r="Y646">
            <v>1512</v>
          </cell>
          <cell r="Z646">
            <v>619</v>
          </cell>
        </row>
        <row r="647">
          <cell r="C647">
            <v>402</v>
          </cell>
          <cell r="E647">
            <v>8</v>
          </cell>
          <cell r="F647">
            <v>2014</v>
          </cell>
          <cell r="G647">
            <v>4690</v>
          </cell>
          <cell r="H647">
            <v>1777</v>
          </cell>
          <cell r="I647">
            <v>430</v>
          </cell>
          <cell r="L647">
            <v>2425</v>
          </cell>
          <cell r="M647">
            <v>25</v>
          </cell>
          <cell r="N647">
            <v>55</v>
          </cell>
          <cell r="Q647">
            <v>562</v>
          </cell>
          <cell r="R647">
            <v>272</v>
          </cell>
          <cell r="S647">
            <v>5</v>
          </cell>
          <cell r="U647">
            <v>74</v>
          </cell>
          <cell r="V647">
            <v>6109</v>
          </cell>
          <cell r="X647">
            <v>25</v>
          </cell>
          <cell r="Y647">
            <v>266</v>
          </cell>
          <cell r="Z647">
            <v>124</v>
          </cell>
        </row>
        <row r="648">
          <cell r="C648">
            <v>403</v>
          </cell>
          <cell r="E648">
            <v>8</v>
          </cell>
          <cell r="F648">
            <v>2014</v>
          </cell>
          <cell r="G648">
            <v>2712</v>
          </cell>
          <cell r="H648">
            <v>2300</v>
          </cell>
          <cell r="I648">
            <v>490</v>
          </cell>
          <cell r="L648">
            <v>2099</v>
          </cell>
          <cell r="M648">
            <v>24</v>
          </cell>
          <cell r="N648">
            <v>63</v>
          </cell>
          <cell r="Q648">
            <v>288</v>
          </cell>
          <cell r="R648">
            <v>146</v>
          </cell>
          <cell r="S648">
            <v>21</v>
          </cell>
          <cell r="U648">
            <v>58</v>
          </cell>
          <cell r="V648">
            <v>4153</v>
          </cell>
          <cell r="X648">
            <v>0</v>
          </cell>
          <cell r="Y648">
            <v>183</v>
          </cell>
          <cell r="Z648">
            <v>0</v>
          </cell>
        </row>
        <row r="649">
          <cell r="C649">
            <v>404</v>
          </cell>
          <cell r="E649">
            <v>8</v>
          </cell>
          <cell r="F649">
            <v>2014</v>
          </cell>
          <cell r="G649">
            <v>5870</v>
          </cell>
          <cell r="H649">
            <v>3925</v>
          </cell>
          <cell r="I649">
            <v>482</v>
          </cell>
          <cell r="L649">
            <v>2451</v>
          </cell>
          <cell r="M649">
            <v>19</v>
          </cell>
          <cell r="N649">
            <v>41</v>
          </cell>
          <cell r="Q649">
            <v>606</v>
          </cell>
          <cell r="R649">
            <v>138</v>
          </cell>
          <cell r="S649">
            <v>29</v>
          </cell>
          <cell r="U649">
            <v>78</v>
          </cell>
          <cell r="V649">
            <v>6204</v>
          </cell>
          <cell r="X649">
            <v>0</v>
          </cell>
          <cell r="Y649">
            <v>586</v>
          </cell>
          <cell r="Z649">
            <v>87</v>
          </cell>
        </row>
        <row r="650">
          <cell r="C650">
            <v>405</v>
          </cell>
          <cell r="E650">
            <v>8</v>
          </cell>
          <cell r="F650">
            <v>2014</v>
          </cell>
          <cell r="G650">
            <v>2316</v>
          </cell>
          <cell r="H650">
            <v>1699</v>
          </cell>
          <cell r="I650">
            <v>363</v>
          </cell>
          <cell r="L650">
            <v>2262</v>
          </cell>
          <cell r="M650">
            <v>28</v>
          </cell>
          <cell r="N650">
            <v>118</v>
          </cell>
          <cell r="Q650">
            <v>163</v>
          </cell>
          <cell r="R650">
            <v>59</v>
          </cell>
          <cell r="S650">
            <v>63</v>
          </cell>
          <cell r="U650">
            <v>114</v>
          </cell>
          <cell r="V650">
            <v>4224</v>
          </cell>
          <cell r="X650">
            <v>0</v>
          </cell>
          <cell r="Y650">
            <v>147</v>
          </cell>
          <cell r="Z650">
            <v>78</v>
          </cell>
        </row>
        <row r="651">
          <cell r="C651">
            <v>406</v>
          </cell>
          <cell r="E651">
            <v>8</v>
          </cell>
          <cell r="F651">
            <v>2014</v>
          </cell>
          <cell r="G651">
            <v>2479</v>
          </cell>
          <cell r="H651">
            <v>2272</v>
          </cell>
          <cell r="I651">
            <v>371</v>
          </cell>
          <cell r="L651">
            <v>751</v>
          </cell>
          <cell r="M651">
            <v>0</v>
          </cell>
          <cell r="N651">
            <v>0</v>
          </cell>
          <cell r="Q651">
            <v>332</v>
          </cell>
          <cell r="R651">
            <v>145</v>
          </cell>
          <cell r="S651">
            <v>0</v>
          </cell>
          <cell r="U651">
            <v>42</v>
          </cell>
          <cell r="V651">
            <v>1382</v>
          </cell>
          <cell r="X651">
            <v>0</v>
          </cell>
          <cell r="Y651">
            <v>150</v>
          </cell>
          <cell r="Z651">
            <v>0</v>
          </cell>
        </row>
        <row r="652">
          <cell r="C652">
            <v>407</v>
          </cell>
          <cell r="E652">
            <v>8</v>
          </cell>
          <cell r="F652">
            <v>2014</v>
          </cell>
          <cell r="G652">
            <v>4016</v>
          </cell>
          <cell r="H652">
            <v>1354</v>
          </cell>
          <cell r="I652">
            <v>624</v>
          </cell>
          <cell r="L652">
            <v>1830</v>
          </cell>
          <cell r="M652">
            <v>46</v>
          </cell>
          <cell r="N652">
            <v>1</v>
          </cell>
          <cell r="Q652">
            <v>305</v>
          </cell>
          <cell r="R652">
            <v>170</v>
          </cell>
          <cell r="S652">
            <v>0</v>
          </cell>
          <cell r="U652">
            <v>53</v>
          </cell>
          <cell r="V652">
            <v>3319</v>
          </cell>
          <cell r="X652">
            <v>0</v>
          </cell>
          <cell r="Y652">
            <v>213</v>
          </cell>
          <cell r="Z652">
            <v>101</v>
          </cell>
        </row>
        <row r="653">
          <cell r="C653">
            <v>408</v>
          </cell>
          <cell r="E653">
            <v>8</v>
          </cell>
          <cell r="F653">
            <v>2014</v>
          </cell>
          <cell r="G653">
            <v>3135</v>
          </cell>
          <cell r="H653">
            <v>3194</v>
          </cell>
          <cell r="I653">
            <v>503</v>
          </cell>
          <cell r="L653">
            <v>1865</v>
          </cell>
          <cell r="M653">
            <v>0</v>
          </cell>
          <cell r="N653">
            <v>0</v>
          </cell>
          <cell r="Q653">
            <v>1327</v>
          </cell>
          <cell r="R653">
            <v>334</v>
          </cell>
          <cell r="S653">
            <v>0</v>
          </cell>
          <cell r="U653">
            <v>18</v>
          </cell>
          <cell r="V653">
            <v>1622</v>
          </cell>
          <cell r="X653">
            <v>0</v>
          </cell>
          <cell r="Y653">
            <v>0</v>
          </cell>
          <cell r="Z653">
            <v>0</v>
          </cell>
        </row>
        <row r="654">
          <cell r="C654">
            <v>409</v>
          </cell>
          <cell r="E654">
            <v>8</v>
          </cell>
          <cell r="F654">
            <v>2014</v>
          </cell>
          <cell r="G654">
            <v>8148</v>
          </cell>
          <cell r="H654">
            <v>5015</v>
          </cell>
          <cell r="I654">
            <v>296</v>
          </cell>
          <cell r="L654">
            <v>1051</v>
          </cell>
          <cell r="M654">
            <v>25</v>
          </cell>
          <cell r="N654">
            <v>16</v>
          </cell>
          <cell r="Q654">
            <v>706</v>
          </cell>
          <cell r="R654">
            <v>97</v>
          </cell>
          <cell r="S654">
            <v>10</v>
          </cell>
          <cell r="U654">
            <v>30</v>
          </cell>
          <cell r="V654">
            <v>2783</v>
          </cell>
          <cell r="X654">
            <v>0</v>
          </cell>
          <cell r="Y654">
            <v>319</v>
          </cell>
          <cell r="Z654">
            <v>0</v>
          </cell>
        </row>
        <row r="655">
          <cell r="C655">
            <v>410</v>
          </cell>
          <cell r="E655">
            <v>8</v>
          </cell>
          <cell r="F655">
            <v>2014</v>
          </cell>
          <cell r="G655">
            <v>11112</v>
          </cell>
          <cell r="H655">
            <v>3070</v>
          </cell>
          <cell r="I655">
            <v>1425</v>
          </cell>
          <cell r="L655">
            <v>3170</v>
          </cell>
          <cell r="M655">
            <v>15</v>
          </cell>
          <cell r="N655">
            <v>39</v>
          </cell>
          <cell r="Q655">
            <v>960</v>
          </cell>
          <cell r="R655">
            <v>547</v>
          </cell>
          <cell r="S655">
            <v>25</v>
          </cell>
          <cell r="U655">
            <v>188</v>
          </cell>
          <cell r="V655">
            <v>9760</v>
          </cell>
          <cell r="X655">
            <v>173</v>
          </cell>
          <cell r="Y655">
            <v>6</v>
          </cell>
          <cell r="Z655">
            <v>65</v>
          </cell>
        </row>
        <row r="656">
          <cell r="C656">
            <v>411</v>
          </cell>
          <cell r="E656">
            <v>8</v>
          </cell>
          <cell r="F656">
            <v>2014</v>
          </cell>
          <cell r="G656">
            <v>6393</v>
          </cell>
          <cell r="H656">
            <v>3332</v>
          </cell>
          <cell r="I656">
            <v>481</v>
          </cell>
          <cell r="L656">
            <v>729</v>
          </cell>
          <cell r="M656">
            <v>0</v>
          </cell>
          <cell r="N656">
            <v>0</v>
          </cell>
          <cell r="Q656">
            <v>282</v>
          </cell>
          <cell r="R656">
            <v>280</v>
          </cell>
          <cell r="S656">
            <v>0</v>
          </cell>
          <cell r="U656">
            <v>15</v>
          </cell>
          <cell r="V656">
            <v>2634</v>
          </cell>
          <cell r="X656">
            <v>0</v>
          </cell>
          <cell r="Y656">
            <v>110</v>
          </cell>
          <cell r="Z656">
            <v>24</v>
          </cell>
        </row>
        <row r="657">
          <cell r="C657">
            <v>301</v>
          </cell>
          <cell r="E657">
            <v>8</v>
          </cell>
          <cell r="F657">
            <v>2014</v>
          </cell>
          <cell r="G657">
            <v>11313</v>
          </cell>
          <cell r="H657">
            <v>4612</v>
          </cell>
          <cell r="I657">
            <v>1571</v>
          </cell>
          <cell r="L657">
            <v>3407</v>
          </cell>
          <cell r="M657">
            <v>73</v>
          </cell>
          <cell r="N657">
            <v>75</v>
          </cell>
          <cell r="Q657">
            <v>1544</v>
          </cell>
          <cell r="R657">
            <v>802</v>
          </cell>
          <cell r="S657">
            <v>52</v>
          </cell>
          <cell r="U657">
            <v>304</v>
          </cell>
          <cell r="V657">
            <v>9700</v>
          </cell>
          <cell r="X657">
            <v>190</v>
          </cell>
          <cell r="Y657">
            <v>423</v>
          </cell>
          <cell r="Z657">
            <v>98</v>
          </cell>
        </row>
        <row r="658">
          <cell r="C658">
            <v>302</v>
          </cell>
          <cell r="E658">
            <v>8</v>
          </cell>
          <cell r="F658">
            <v>2014</v>
          </cell>
          <cell r="G658">
            <v>19588</v>
          </cell>
          <cell r="H658">
            <v>2390</v>
          </cell>
          <cell r="I658">
            <v>1098</v>
          </cell>
          <cell r="L658">
            <v>3887</v>
          </cell>
          <cell r="M658">
            <v>36</v>
          </cell>
          <cell r="N658">
            <v>136</v>
          </cell>
          <cell r="Q658">
            <v>1382</v>
          </cell>
          <cell r="R658">
            <v>545</v>
          </cell>
          <cell r="S658">
            <v>20</v>
          </cell>
          <cell r="U658">
            <v>222</v>
          </cell>
          <cell r="V658">
            <v>11261</v>
          </cell>
          <cell r="X658">
            <v>8</v>
          </cell>
          <cell r="Y658">
            <v>728</v>
          </cell>
          <cell r="Z658">
            <v>323</v>
          </cell>
        </row>
        <row r="659">
          <cell r="C659">
            <v>303</v>
          </cell>
          <cell r="E659">
            <v>8</v>
          </cell>
          <cell r="F659">
            <v>2014</v>
          </cell>
          <cell r="G659">
            <v>6249</v>
          </cell>
          <cell r="H659">
            <v>2800</v>
          </cell>
          <cell r="I659">
            <v>629</v>
          </cell>
          <cell r="L659">
            <v>1852</v>
          </cell>
          <cell r="M659">
            <v>0</v>
          </cell>
          <cell r="N659">
            <v>0</v>
          </cell>
          <cell r="Q659">
            <v>1000</v>
          </cell>
          <cell r="R659">
            <v>291</v>
          </cell>
          <cell r="S659">
            <v>0</v>
          </cell>
          <cell r="U659">
            <v>45</v>
          </cell>
          <cell r="V659">
            <v>3043</v>
          </cell>
          <cell r="X659">
            <v>0</v>
          </cell>
          <cell r="Y659">
            <v>148</v>
          </cell>
          <cell r="Z659">
            <v>9</v>
          </cell>
        </row>
        <row r="660">
          <cell r="C660">
            <v>304</v>
          </cell>
          <cell r="E660">
            <v>8</v>
          </cell>
          <cell r="F660">
            <v>2014</v>
          </cell>
          <cell r="G660">
            <v>7386</v>
          </cell>
          <cell r="H660">
            <v>7791</v>
          </cell>
          <cell r="I660">
            <v>789</v>
          </cell>
          <cell r="L660">
            <v>1340</v>
          </cell>
          <cell r="M660">
            <v>0</v>
          </cell>
          <cell r="N660">
            <v>0</v>
          </cell>
          <cell r="Q660">
            <v>805</v>
          </cell>
          <cell r="R660">
            <v>360</v>
          </cell>
          <cell r="S660">
            <v>0</v>
          </cell>
          <cell r="U660">
            <v>104</v>
          </cell>
          <cell r="V660">
            <v>5220</v>
          </cell>
          <cell r="X660">
            <v>58</v>
          </cell>
          <cell r="Y660">
            <v>415</v>
          </cell>
          <cell r="Z660">
            <v>10</v>
          </cell>
        </row>
        <row r="661">
          <cell r="C661">
            <v>305</v>
          </cell>
          <cell r="E661">
            <v>8</v>
          </cell>
          <cell r="F661">
            <v>2014</v>
          </cell>
          <cell r="G661">
            <v>7356</v>
          </cell>
          <cell r="H661">
            <v>10964</v>
          </cell>
          <cell r="I661">
            <v>586</v>
          </cell>
          <cell r="L661">
            <v>1614</v>
          </cell>
          <cell r="M661">
            <v>28</v>
          </cell>
          <cell r="N661">
            <v>37</v>
          </cell>
          <cell r="Q661">
            <v>1088</v>
          </cell>
          <cell r="R661">
            <v>115</v>
          </cell>
          <cell r="S661">
            <v>35</v>
          </cell>
          <cell r="U661">
            <v>130</v>
          </cell>
          <cell r="V661">
            <v>4631</v>
          </cell>
          <cell r="X661">
            <v>8</v>
          </cell>
          <cell r="Y661">
            <v>242</v>
          </cell>
          <cell r="Z661">
            <v>38</v>
          </cell>
        </row>
        <row r="662">
          <cell r="C662">
            <v>306</v>
          </cell>
          <cell r="E662">
            <v>8</v>
          </cell>
          <cell r="F662">
            <v>2014</v>
          </cell>
          <cell r="G662">
            <v>4828</v>
          </cell>
          <cell r="H662">
            <v>1505</v>
          </cell>
          <cell r="I662">
            <v>403</v>
          </cell>
          <cell r="L662">
            <v>1213</v>
          </cell>
          <cell r="M662">
            <v>0</v>
          </cell>
          <cell r="N662">
            <v>3</v>
          </cell>
          <cell r="Q662">
            <v>386</v>
          </cell>
          <cell r="R662">
            <v>167</v>
          </cell>
          <cell r="S662">
            <v>0</v>
          </cell>
          <cell r="U662">
            <v>32</v>
          </cell>
          <cell r="V662">
            <v>2268</v>
          </cell>
          <cell r="X662">
            <v>0</v>
          </cell>
          <cell r="Y662">
            <v>321</v>
          </cell>
          <cell r="Z662">
            <v>22</v>
          </cell>
        </row>
        <row r="663">
          <cell r="C663">
            <v>307</v>
          </cell>
          <cell r="E663">
            <v>8</v>
          </cell>
          <cell r="F663">
            <v>2014</v>
          </cell>
          <cell r="G663">
            <v>6145</v>
          </cell>
          <cell r="H663">
            <v>449</v>
          </cell>
          <cell r="I663">
            <v>531</v>
          </cell>
          <cell r="L663">
            <v>568</v>
          </cell>
          <cell r="M663">
            <v>0</v>
          </cell>
          <cell r="N663">
            <v>0</v>
          </cell>
          <cell r="Q663">
            <v>2193</v>
          </cell>
          <cell r="R663">
            <v>277</v>
          </cell>
          <cell r="S663">
            <v>0</v>
          </cell>
          <cell r="U663">
            <v>9</v>
          </cell>
          <cell r="V663">
            <v>1869</v>
          </cell>
          <cell r="X663">
            <v>0</v>
          </cell>
          <cell r="Y663">
            <v>0</v>
          </cell>
          <cell r="Z663">
            <v>0</v>
          </cell>
        </row>
        <row r="664">
          <cell r="C664">
            <v>308</v>
          </cell>
          <cell r="E664">
            <v>8</v>
          </cell>
          <cell r="F664">
            <v>2014</v>
          </cell>
          <cell r="G664">
            <v>6192</v>
          </cell>
          <cell r="H664">
            <v>1940</v>
          </cell>
          <cell r="I664">
            <v>699</v>
          </cell>
          <cell r="L664">
            <v>1185</v>
          </cell>
          <cell r="M664">
            <v>0</v>
          </cell>
          <cell r="N664">
            <v>6</v>
          </cell>
          <cell r="Q664">
            <v>832</v>
          </cell>
          <cell r="R664">
            <v>277</v>
          </cell>
          <cell r="S664">
            <v>0</v>
          </cell>
          <cell r="U664">
            <v>34</v>
          </cell>
          <cell r="V664">
            <v>2588</v>
          </cell>
          <cell r="X664">
            <v>0</v>
          </cell>
          <cell r="Y664">
            <v>137</v>
          </cell>
          <cell r="Z664">
            <v>15</v>
          </cell>
        </row>
        <row r="665">
          <cell r="C665">
            <v>201</v>
          </cell>
          <cell r="E665">
            <v>8</v>
          </cell>
          <cell r="F665">
            <v>2014</v>
          </cell>
          <cell r="G665">
            <v>12155</v>
          </cell>
          <cell r="H665">
            <v>14386</v>
          </cell>
          <cell r="I665">
            <v>1416</v>
          </cell>
          <cell r="L665">
            <v>9169</v>
          </cell>
          <cell r="M665">
            <v>0</v>
          </cell>
          <cell r="N665">
            <v>141</v>
          </cell>
          <cell r="Q665">
            <v>2279</v>
          </cell>
          <cell r="R665">
            <v>1047</v>
          </cell>
          <cell r="S665">
            <v>8</v>
          </cell>
          <cell r="U665">
            <v>0</v>
          </cell>
          <cell r="V665">
            <v>15689</v>
          </cell>
          <cell r="X665">
            <v>472</v>
          </cell>
          <cell r="Y665">
            <v>1066</v>
          </cell>
          <cell r="Z665">
            <v>480</v>
          </cell>
        </row>
        <row r="666">
          <cell r="C666">
            <v>202</v>
          </cell>
          <cell r="E666">
            <v>8</v>
          </cell>
          <cell r="F666">
            <v>2014</v>
          </cell>
          <cell r="G666">
            <v>5651</v>
          </cell>
          <cell r="H666">
            <v>7535</v>
          </cell>
          <cell r="I666">
            <v>799</v>
          </cell>
          <cell r="L666">
            <v>4989</v>
          </cell>
          <cell r="M666">
            <v>67</v>
          </cell>
          <cell r="N666">
            <v>47</v>
          </cell>
          <cell r="Q666">
            <v>1859</v>
          </cell>
          <cell r="R666">
            <v>747</v>
          </cell>
          <cell r="S666">
            <v>55</v>
          </cell>
          <cell r="U666">
            <v>219</v>
          </cell>
          <cell r="V666">
            <v>7271</v>
          </cell>
          <cell r="X666">
            <v>180</v>
          </cell>
          <cell r="Y666">
            <v>625</v>
          </cell>
          <cell r="Z666">
            <v>133</v>
          </cell>
        </row>
        <row r="667">
          <cell r="C667">
            <v>203</v>
          </cell>
          <cell r="E667">
            <v>8</v>
          </cell>
          <cell r="F667">
            <v>2014</v>
          </cell>
          <cell r="G667">
            <v>8209</v>
          </cell>
          <cell r="H667">
            <v>5267</v>
          </cell>
          <cell r="I667">
            <v>1107</v>
          </cell>
          <cell r="L667">
            <v>1896</v>
          </cell>
          <cell r="M667">
            <v>71</v>
          </cell>
          <cell r="N667">
            <v>17</v>
          </cell>
          <cell r="Q667">
            <v>783</v>
          </cell>
          <cell r="R667">
            <v>353</v>
          </cell>
          <cell r="S667">
            <v>2</v>
          </cell>
          <cell r="U667">
            <v>80</v>
          </cell>
          <cell r="V667">
            <v>3014</v>
          </cell>
          <cell r="X667">
            <v>34</v>
          </cell>
          <cell r="Y667">
            <v>353</v>
          </cell>
          <cell r="Z667">
            <v>34</v>
          </cell>
        </row>
        <row r="668">
          <cell r="C668">
            <v>204</v>
          </cell>
          <cell r="E668">
            <v>8</v>
          </cell>
          <cell r="F668">
            <v>2014</v>
          </cell>
          <cell r="G668">
            <v>5987</v>
          </cell>
          <cell r="H668">
            <v>4976</v>
          </cell>
          <cell r="I668">
            <v>623</v>
          </cell>
          <cell r="L668">
            <v>1128</v>
          </cell>
          <cell r="M668">
            <v>48</v>
          </cell>
          <cell r="N668">
            <v>2</v>
          </cell>
          <cell r="Q668">
            <v>329</v>
          </cell>
          <cell r="R668">
            <v>216</v>
          </cell>
          <cell r="S668">
            <v>0</v>
          </cell>
          <cell r="U668">
            <v>42</v>
          </cell>
          <cell r="V668">
            <v>2496</v>
          </cell>
          <cell r="X668">
            <v>0</v>
          </cell>
          <cell r="Y668">
            <v>109</v>
          </cell>
          <cell r="Z668">
            <v>32</v>
          </cell>
        </row>
        <row r="669">
          <cell r="C669">
            <v>205</v>
          </cell>
          <cell r="E669">
            <v>8</v>
          </cell>
          <cell r="F669">
            <v>2014</v>
          </cell>
          <cell r="G669">
            <v>3780</v>
          </cell>
          <cell r="H669">
            <v>4826</v>
          </cell>
          <cell r="I669">
            <v>868</v>
          </cell>
          <cell r="L669">
            <v>3677</v>
          </cell>
          <cell r="M669">
            <v>70</v>
          </cell>
          <cell r="N669">
            <v>186</v>
          </cell>
          <cell r="Q669">
            <v>870</v>
          </cell>
          <cell r="R669">
            <v>419</v>
          </cell>
          <cell r="S669">
            <v>170</v>
          </cell>
          <cell r="U669">
            <v>471</v>
          </cell>
          <cell r="V669">
            <v>7919</v>
          </cell>
          <cell r="X669">
            <v>948</v>
          </cell>
          <cell r="Y669">
            <v>100</v>
          </cell>
          <cell r="Z669">
            <v>30</v>
          </cell>
        </row>
        <row r="670">
          <cell r="C670">
            <v>206</v>
          </cell>
          <cell r="E670">
            <v>8</v>
          </cell>
          <cell r="F670">
            <v>2014</v>
          </cell>
          <cell r="G670">
            <v>3819</v>
          </cell>
          <cell r="H670">
            <v>2794</v>
          </cell>
          <cell r="I670">
            <v>358</v>
          </cell>
          <cell r="L670">
            <v>1025</v>
          </cell>
          <cell r="M670">
            <v>8</v>
          </cell>
          <cell r="N670">
            <v>0</v>
          </cell>
          <cell r="Q670">
            <v>551</v>
          </cell>
          <cell r="R670">
            <v>185</v>
          </cell>
          <cell r="S670">
            <v>0</v>
          </cell>
          <cell r="U670">
            <v>10</v>
          </cell>
          <cell r="V670">
            <v>2704</v>
          </cell>
          <cell r="X670">
            <v>0</v>
          </cell>
          <cell r="Y670">
            <v>318</v>
          </cell>
          <cell r="Z670">
            <v>0</v>
          </cell>
        </row>
        <row r="671">
          <cell r="C671">
            <v>207</v>
          </cell>
          <cell r="E671">
            <v>8</v>
          </cell>
          <cell r="F671">
            <v>2014</v>
          </cell>
          <cell r="G671">
            <v>2876</v>
          </cell>
          <cell r="H671">
            <v>3451</v>
          </cell>
          <cell r="I671">
            <v>265</v>
          </cell>
          <cell r="L671">
            <v>504</v>
          </cell>
          <cell r="M671">
            <v>25</v>
          </cell>
          <cell r="N671">
            <v>0</v>
          </cell>
          <cell r="Q671">
            <v>353</v>
          </cell>
          <cell r="R671">
            <v>165</v>
          </cell>
          <cell r="S671">
            <v>0</v>
          </cell>
          <cell r="U671">
            <v>33</v>
          </cell>
          <cell r="V671">
            <v>2452</v>
          </cell>
          <cell r="X671">
            <v>0</v>
          </cell>
          <cell r="Y671">
            <v>274</v>
          </cell>
          <cell r="Z671">
            <v>30</v>
          </cell>
        </row>
        <row r="672">
          <cell r="C672">
            <v>102</v>
          </cell>
          <cell r="E672">
            <v>8</v>
          </cell>
          <cell r="F672">
            <v>2014</v>
          </cell>
          <cell r="G672">
            <v>4811</v>
          </cell>
          <cell r="H672">
            <v>5698</v>
          </cell>
          <cell r="I672">
            <v>420</v>
          </cell>
          <cell r="L672">
            <v>1503</v>
          </cell>
          <cell r="M672">
            <v>41</v>
          </cell>
          <cell r="N672">
            <v>4</v>
          </cell>
          <cell r="Q672">
            <v>900</v>
          </cell>
          <cell r="R672">
            <v>313</v>
          </cell>
          <cell r="S672">
            <v>7</v>
          </cell>
          <cell r="U672">
            <v>73</v>
          </cell>
          <cell r="V672">
            <v>3191</v>
          </cell>
          <cell r="X672">
            <v>123</v>
          </cell>
          <cell r="Y672">
            <v>328</v>
          </cell>
          <cell r="Z672">
            <v>63</v>
          </cell>
        </row>
        <row r="673">
          <cell r="C673">
            <v>103</v>
          </cell>
          <cell r="E673">
            <v>8</v>
          </cell>
          <cell r="F673">
            <v>2014</v>
          </cell>
          <cell r="G673">
            <v>2646</v>
          </cell>
          <cell r="H673">
            <v>2720</v>
          </cell>
          <cell r="I673">
            <v>505</v>
          </cell>
          <cell r="L673">
            <v>1318</v>
          </cell>
          <cell r="M673">
            <v>6</v>
          </cell>
          <cell r="N673">
            <v>0</v>
          </cell>
          <cell r="Q673">
            <v>482</v>
          </cell>
          <cell r="R673">
            <v>256</v>
          </cell>
          <cell r="S673">
            <v>2</v>
          </cell>
          <cell r="U673">
            <v>22</v>
          </cell>
          <cell r="V673">
            <v>2758</v>
          </cell>
          <cell r="X673">
            <v>0</v>
          </cell>
          <cell r="Y673">
            <v>99</v>
          </cell>
          <cell r="Z673">
            <v>0</v>
          </cell>
        </row>
        <row r="674">
          <cell r="C674">
            <v>104</v>
          </cell>
          <cell r="E674">
            <v>8</v>
          </cell>
          <cell r="F674">
            <v>2014</v>
          </cell>
          <cell r="G674">
            <v>1654</v>
          </cell>
          <cell r="H674">
            <v>3435</v>
          </cell>
          <cell r="I674">
            <v>42</v>
          </cell>
          <cell r="L674">
            <v>0</v>
          </cell>
          <cell r="M674">
            <v>45</v>
          </cell>
          <cell r="N674">
            <v>0</v>
          </cell>
          <cell r="Q674">
            <v>121</v>
          </cell>
          <cell r="R674">
            <v>86</v>
          </cell>
          <cell r="S674">
            <v>0</v>
          </cell>
          <cell r="U674">
            <v>38</v>
          </cell>
          <cell r="V674">
            <v>800</v>
          </cell>
          <cell r="X674">
            <v>0</v>
          </cell>
          <cell r="Y674">
            <v>0</v>
          </cell>
          <cell r="Z674">
            <v>0</v>
          </cell>
        </row>
        <row r="675">
          <cell r="C675">
            <v>105</v>
          </cell>
          <cell r="E675">
            <v>8</v>
          </cell>
          <cell r="F675">
            <v>2014</v>
          </cell>
          <cell r="G675">
            <v>7305</v>
          </cell>
          <cell r="H675">
            <v>8192</v>
          </cell>
          <cell r="I675">
            <v>651</v>
          </cell>
          <cell r="L675">
            <v>2334</v>
          </cell>
          <cell r="M675">
            <v>38</v>
          </cell>
          <cell r="N675">
            <v>49</v>
          </cell>
          <cell r="Q675">
            <v>920</v>
          </cell>
          <cell r="R675">
            <v>333</v>
          </cell>
          <cell r="S675">
            <v>91</v>
          </cell>
          <cell r="U675">
            <v>140</v>
          </cell>
          <cell r="V675">
            <v>5648</v>
          </cell>
          <cell r="X675">
            <v>161</v>
          </cell>
          <cell r="Y675">
            <v>463</v>
          </cell>
          <cell r="Z675">
            <v>82</v>
          </cell>
        </row>
        <row r="676">
          <cell r="C676">
            <v>106</v>
          </cell>
          <cell r="E676">
            <v>8</v>
          </cell>
          <cell r="F676">
            <v>2014</v>
          </cell>
          <cell r="G676">
            <v>2846</v>
          </cell>
          <cell r="H676">
            <v>2454</v>
          </cell>
          <cell r="I676">
            <v>187</v>
          </cell>
          <cell r="L676">
            <v>1679</v>
          </cell>
          <cell r="M676">
            <v>11</v>
          </cell>
          <cell r="N676">
            <v>7</v>
          </cell>
          <cell r="Q676">
            <v>367</v>
          </cell>
          <cell r="R676">
            <v>154</v>
          </cell>
          <cell r="S676">
            <v>23</v>
          </cell>
          <cell r="U676">
            <v>77</v>
          </cell>
          <cell r="V676">
            <v>1998</v>
          </cell>
          <cell r="X676">
            <v>122</v>
          </cell>
          <cell r="Y676">
            <v>176</v>
          </cell>
          <cell r="Z676">
            <v>17</v>
          </cell>
        </row>
        <row r="677">
          <cell r="C677">
            <v>107</v>
          </cell>
          <cell r="E677">
            <v>8</v>
          </cell>
          <cell r="F677">
            <v>2014</v>
          </cell>
          <cell r="G677">
            <v>3653</v>
          </cell>
          <cell r="H677">
            <v>4039</v>
          </cell>
          <cell r="I677">
            <v>187</v>
          </cell>
          <cell r="L677">
            <v>364</v>
          </cell>
          <cell r="M677">
            <v>0</v>
          </cell>
          <cell r="N677">
            <v>0</v>
          </cell>
          <cell r="Q677">
            <v>232</v>
          </cell>
          <cell r="R677">
            <v>98</v>
          </cell>
          <cell r="S677">
            <v>0</v>
          </cell>
          <cell r="U677">
            <v>15</v>
          </cell>
          <cell r="V677">
            <v>1409</v>
          </cell>
          <cell r="X677">
            <v>0</v>
          </cell>
          <cell r="Y677">
            <v>85</v>
          </cell>
          <cell r="Z677">
            <v>0</v>
          </cell>
        </row>
        <row r="678">
          <cell r="C678">
            <v>108</v>
          </cell>
          <cell r="E678">
            <v>8</v>
          </cell>
          <cell r="F678">
            <v>2014</v>
          </cell>
          <cell r="G678">
            <v>1592</v>
          </cell>
          <cell r="H678">
            <v>432</v>
          </cell>
          <cell r="I678">
            <v>166</v>
          </cell>
          <cell r="L678">
            <v>520</v>
          </cell>
          <cell r="M678">
            <v>0</v>
          </cell>
          <cell r="N678">
            <v>2</v>
          </cell>
          <cell r="Q678">
            <v>45</v>
          </cell>
          <cell r="R678">
            <v>24</v>
          </cell>
          <cell r="S678">
            <v>0</v>
          </cell>
          <cell r="U678">
            <v>6</v>
          </cell>
          <cell r="V678">
            <v>1073</v>
          </cell>
          <cell r="X678">
            <v>0</v>
          </cell>
          <cell r="Y678">
            <v>45</v>
          </cell>
          <cell r="Z678">
            <v>0</v>
          </cell>
        </row>
        <row r="679">
          <cell r="C679">
            <v>109</v>
          </cell>
          <cell r="E679">
            <v>8</v>
          </cell>
          <cell r="F679">
            <v>2014</v>
          </cell>
          <cell r="G679">
            <v>2800</v>
          </cell>
          <cell r="H679">
            <v>2410</v>
          </cell>
          <cell r="I679">
            <v>292</v>
          </cell>
          <cell r="L679">
            <v>799</v>
          </cell>
          <cell r="M679">
            <v>20</v>
          </cell>
          <cell r="N679">
            <v>3</v>
          </cell>
          <cell r="Q679">
            <v>150</v>
          </cell>
          <cell r="R679">
            <v>123</v>
          </cell>
          <cell r="S679">
            <v>2</v>
          </cell>
          <cell r="U679">
            <v>34</v>
          </cell>
          <cell r="V679">
            <v>1408</v>
          </cell>
          <cell r="X679">
            <v>0</v>
          </cell>
          <cell r="Y679">
            <v>120</v>
          </cell>
          <cell r="Z679">
            <v>28</v>
          </cell>
        </row>
        <row r="680">
          <cell r="C680">
            <v>110</v>
          </cell>
          <cell r="E680">
            <v>8</v>
          </cell>
          <cell r="F680">
            <v>2014</v>
          </cell>
          <cell r="G680">
            <v>3937</v>
          </cell>
          <cell r="H680">
            <v>2259</v>
          </cell>
          <cell r="I680">
            <v>369</v>
          </cell>
          <cell r="L680">
            <v>828</v>
          </cell>
          <cell r="M680">
            <v>18</v>
          </cell>
          <cell r="N680">
            <v>0</v>
          </cell>
          <cell r="Q680">
            <v>516</v>
          </cell>
          <cell r="R680">
            <v>80</v>
          </cell>
          <cell r="S680">
            <v>0</v>
          </cell>
          <cell r="U680">
            <v>5</v>
          </cell>
          <cell r="V680">
            <v>1550</v>
          </cell>
          <cell r="X680">
            <v>0</v>
          </cell>
          <cell r="Y680">
            <v>41</v>
          </cell>
          <cell r="Z680">
            <v>0</v>
          </cell>
        </row>
        <row r="681">
          <cell r="C681">
            <v>111</v>
          </cell>
          <cell r="E681">
            <v>8</v>
          </cell>
          <cell r="F681">
            <v>2014</v>
          </cell>
          <cell r="G681">
            <v>2525</v>
          </cell>
          <cell r="H681">
            <v>1168</v>
          </cell>
          <cell r="I681">
            <v>326</v>
          </cell>
          <cell r="L681">
            <v>338</v>
          </cell>
          <cell r="M681">
            <v>0</v>
          </cell>
          <cell r="N681">
            <v>0</v>
          </cell>
          <cell r="Q681">
            <v>344</v>
          </cell>
          <cell r="R681">
            <v>65</v>
          </cell>
          <cell r="S681">
            <v>0</v>
          </cell>
          <cell r="U681">
            <v>6</v>
          </cell>
          <cell r="V681">
            <v>692</v>
          </cell>
          <cell r="X681">
            <v>0</v>
          </cell>
          <cell r="Y681">
            <v>0</v>
          </cell>
          <cell r="Z681">
            <v>0</v>
          </cell>
        </row>
        <row r="682">
          <cell r="C682">
            <v>112</v>
          </cell>
          <cell r="E682">
            <v>8</v>
          </cell>
          <cell r="F682">
            <v>2014</v>
          </cell>
          <cell r="G682">
            <v>6312</v>
          </cell>
          <cell r="H682">
            <v>6546</v>
          </cell>
          <cell r="I682">
            <v>386</v>
          </cell>
          <cell r="L682">
            <v>1186</v>
          </cell>
          <cell r="M682">
            <v>0</v>
          </cell>
          <cell r="N682">
            <v>3</v>
          </cell>
          <cell r="Q682">
            <v>460</v>
          </cell>
          <cell r="R682">
            <v>97</v>
          </cell>
          <cell r="S682">
            <v>0</v>
          </cell>
          <cell r="U682">
            <v>43</v>
          </cell>
          <cell r="V682">
            <v>4456</v>
          </cell>
          <cell r="X682">
            <v>0</v>
          </cell>
          <cell r="Y682">
            <v>0</v>
          </cell>
          <cell r="Z682">
            <v>66</v>
          </cell>
        </row>
        <row r="683">
          <cell r="C683">
            <v>1202</v>
          </cell>
          <cell r="E683">
            <v>8</v>
          </cell>
          <cell r="F683">
            <v>2014</v>
          </cell>
          <cell r="G683">
            <v>4942</v>
          </cell>
          <cell r="H683">
            <v>1352</v>
          </cell>
          <cell r="I683">
            <v>553</v>
          </cell>
          <cell r="L683">
            <v>0</v>
          </cell>
          <cell r="M683">
            <v>0</v>
          </cell>
          <cell r="N683">
            <v>0</v>
          </cell>
          <cell r="Q683">
            <v>1571</v>
          </cell>
          <cell r="R683">
            <v>0</v>
          </cell>
          <cell r="S683">
            <v>0</v>
          </cell>
          <cell r="U683">
            <v>0</v>
          </cell>
          <cell r="V683">
            <v>3186</v>
          </cell>
          <cell r="X683">
            <v>0</v>
          </cell>
          <cell r="Y683">
            <v>0</v>
          </cell>
          <cell r="Z683">
            <v>0</v>
          </cell>
        </row>
        <row r="684">
          <cell r="C684">
            <v>1203</v>
          </cell>
          <cell r="E684">
            <v>8</v>
          </cell>
          <cell r="F684">
            <v>2014</v>
          </cell>
          <cell r="G684">
            <v>9087</v>
          </cell>
          <cell r="H684">
            <v>2927</v>
          </cell>
          <cell r="I684">
            <v>667</v>
          </cell>
          <cell r="L684">
            <v>1625</v>
          </cell>
          <cell r="M684">
            <v>68</v>
          </cell>
          <cell r="N684">
            <v>0</v>
          </cell>
          <cell r="Q684">
            <v>416</v>
          </cell>
          <cell r="R684">
            <v>176</v>
          </cell>
          <cell r="S684">
            <v>0</v>
          </cell>
          <cell r="U684">
            <v>113</v>
          </cell>
          <cell r="V684">
            <v>2067</v>
          </cell>
          <cell r="X684">
            <v>0</v>
          </cell>
          <cell r="Y684">
            <v>196</v>
          </cell>
          <cell r="Z684">
            <v>0</v>
          </cell>
        </row>
        <row r="685">
          <cell r="C685">
            <v>1204</v>
          </cell>
          <cell r="E685">
            <v>8</v>
          </cell>
          <cell r="F685">
            <v>2014</v>
          </cell>
          <cell r="G685">
            <v>6798</v>
          </cell>
          <cell r="H685">
            <v>4466</v>
          </cell>
          <cell r="I685">
            <v>667</v>
          </cell>
          <cell r="L685">
            <v>956</v>
          </cell>
          <cell r="M685">
            <v>85</v>
          </cell>
          <cell r="N685">
            <v>0</v>
          </cell>
          <cell r="Q685">
            <v>1058</v>
          </cell>
          <cell r="R685">
            <v>93</v>
          </cell>
          <cell r="S685">
            <v>0</v>
          </cell>
          <cell r="U685">
            <v>62</v>
          </cell>
          <cell r="V685">
            <v>1777</v>
          </cell>
          <cell r="X685">
            <v>0</v>
          </cell>
          <cell r="Y685">
            <v>152</v>
          </cell>
          <cell r="Z685">
            <v>15</v>
          </cell>
        </row>
        <row r="686">
          <cell r="C686">
            <v>1205</v>
          </cell>
          <cell r="E686">
            <v>8</v>
          </cell>
          <cell r="F686">
            <v>2014</v>
          </cell>
          <cell r="G686">
            <v>7060</v>
          </cell>
          <cell r="H686">
            <v>5627</v>
          </cell>
          <cell r="I686">
            <v>1280</v>
          </cell>
          <cell r="L686">
            <v>2346</v>
          </cell>
          <cell r="M686">
            <v>170</v>
          </cell>
          <cell r="N686">
            <v>21</v>
          </cell>
          <cell r="Q686">
            <v>1067</v>
          </cell>
          <cell r="R686">
            <v>801</v>
          </cell>
          <cell r="S686">
            <v>4</v>
          </cell>
          <cell r="U686">
            <v>197</v>
          </cell>
          <cell r="V686">
            <v>3376</v>
          </cell>
          <cell r="X686">
            <v>0</v>
          </cell>
          <cell r="Y686">
            <v>313</v>
          </cell>
          <cell r="Z686">
            <v>54</v>
          </cell>
        </row>
        <row r="687">
          <cell r="C687">
            <v>1206</v>
          </cell>
          <cell r="E687">
            <v>8</v>
          </cell>
          <cell r="F687">
            <v>2014</v>
          </cell>
          <cell r="G687">
            <v>4960</v>
          </cell>
          <cell r="H687">
            <v>5730</v>
          </cell>
          <cell r="I687">
            <v>204</v>
          </cell>
          <cell r="L687">
            <v>1019</v>
          </cell>
          <cell r="M687">
            <v>59</v>
          </cell>
          <cell r="N687">
            <v>25</v>
          </cell>
          <cell r="Q687">
            <v>780</v>
          </cell>
          <cell r="R687">
            <v>77</v>
          </cell>
          <cell r="S687">
            <v>0</v>
          </cell>
          <cell r="U687">
            <v>70</v>
          </cell>
          <cell r="V687">
            <v>3786</v>
          </cell>
          <cell r="X687">
            <v>0</v>
          </cell>
          <cell r="Y687">
            <v>99</v>
          </cell>
          <cell r="Z687">
            <v>0</v>
          </cell>
        </row>
        <row r="688">
          <cell r="C688">
            <v>1207</v>
          </cell>
          <cell r="E688">
            <v>8</v>
          </cell>
          <cell r="F688">
            <v>2014</v>
          </cell>
          <cell r="G688">
            <v>16369</v>
          </cell>
          <cell r="H688">
            <v>6687</v>
          </cell>
          <cell r="I688">
            <v>2356</v>
          </cell>
          <cell r="L688">
            <v>3823</v>
          </cell>
          <cell r="M688">
            <v>141</v>
          </cell>
          <cell r="N688">
            <v>42</v>
          </cell>
          <cell r="Q688">
            <v>2815</v>
          </cell>
          <cell r="R688">
            <v>945</v>
          </cell>
          <cell r="S688">
            <v>40</v>
          </cell>
          <cell r="U688">
            <v>283</v>
          </cell>
          <cell r="V688">
            <v>5946</v>
          </cell>
          <cell r="X688">
            <v>0</v>
          </cell>
          <cell r="Y688">
            <v>794</v>
          </cell>
          <cell r="Z688">
            <v>253</v>
          </cell>
        </row>
        <row r="689">
          <cell r="C689">
            <v>1208</v>
          </cell>
          <cell r="E689">
            <v>8</v>
          </cell>
          <cell r="F689">
            <v>2014</v>
          </cell>
          <cell r="G689">
            <v>11607</v>
          </cell>
          <cell r="H689">
            <v>6466</v>
          </cell>
          <cell r="I689">
            <v>805</v>
          </cell>
          <cell r="L689">
            <v>1660</v>
          </cell>
          <cell r="M689">
            <v>47</v>
          </cell>
          <cell r="N689">
            <v>0</v>
          </cell>
          <cell r="Q689">
            <v>1406</v>
          </cell>
          <cell r="R689">
            <v>293</v>
          </cell>
          <cell r="S689">
            <v>0</v>
          </cell>
          <cell r="U689">
            <v>81</v>
          </cell>
          <cell r="V689">
            <v>3875</v>
          </cell>
          <cell r="X689">
            <v>84</v>
          </cell>
          <cell r="Y689">
            <v>120</v>
          </cell>
          <cell r="Z689">
            <v>44</v>
          </cell>
        </row>
        <row r="690">
          <cell r="C690">
            <v>1209</v>
          </cell>
          <cell r="E690">
            <v>8</v>
          </cell>
          <cell r="F690">
            <v>2014</v>
          </cell>
          <cell r="G690">
            <v>8735</v>
          </cell>
          <cell r="H690">
            <v>7544</v>
          </cell>
          <cell r="I690">
            <v>653</v>
          </cell>
          <cell r="L690">
            <v>1335</v>
          </cell>
          <cell r="M690">
            <v>18</v>
          </cell>
          <cell r="N690">
            <v>0</v>
          </cell>
          <cell r="Q690">
            <v>569</v>
          </cell>
          <cell r="R690">
            <v>91</v>
          </cell>
          <cell r="S690">
            <v>1</v>
          </cell>
          <cell r="U690">
            <v>39</v>
          </cell>
          <cell r="V690">
            <v>2662</v>
          </cell>
          <cell r="X690">
            <v>0</v>
          </cell>
          <cell r="Y690">
            <v>256</v>
          </cell>
          <cell r="Z690">
            <v>13</v>
          </cell>
        </row>
        <row r="691">
          <cell r="C691">
            <v>1210</v>
          </cell>
          <cell r="E691">
            <v>8</v>
          </cell>
          <cell r="F691">
            <v>2014</v>
          </cell>
          <cell r="G691">
            <v>8087</v>
          </cell>
          <cell r="H691">
            <v>8501</v>
          </cell>
          <cell r="I691">
            <v>816</v>
          </cell>
          <cell r="L691">
            <v>2246</v>
          </cell>
          <cell r="M691">
            <v>57</v>
          </cell>
          <cell r="N691">
            <v>18</v>
          </cell>
          <cell r="Q691">
            <v>863</v>
          </cell>
          <cell r="R691">
            <v>217</v>
          </cell>
          <cell r="S691">
            <v>14</v>
          </cell>
          <cell r="U691">
            <v>91</v>
          </cell>
          <cell r="V691">
            <v>7646</v>
          </cell>
          <cell r="X691">
            <v>138</v>
          </cell>
          <cell r="Y691">
            <v>406</v>
          </cell>
          <cell r="Z691">
            <v>67</v>
          </cell>
        </row>
        <row r="692">
          <cell r="C692">
            <v>1211</v>
          </cell>
          <cell r="E692">
            <v>8</v>
          </cell>
          <cell r="F692">
            <v>2014</v>
          </cell>
          <cell r="G692">
            <v>9368</v>
          </cell>
          <cell r="H692">
            <v>6940</v>
          </cell>
          <cell r="I692">
            <v>323</v>
          </cell>
          <cell r="L692">
            <v>640</v>
          </cell>
          <cell r="M692">
            <v>70</v>
          </cell>
          <cell r="N692">
            <v>0</v>
          </cell>
          <cell r="Q692">
            <v>306</v>
          </cell>
          <cell r="R692">
            <v>120</v>
          </cell>
          <cell r="S692">
            <v>0</v>
          </cell>
          <cell r="U692">
            <v>19</v>
          </cell>
          <cell r="V692">
            <v>1597</v>
          </cell>
          <cell r="X692">
            <v>0</v>
          </cell>
          <cell r="Y692">
            <v>0</v>
          </cell>
          <cell r="Z692">
            <v>0</v>
          </cell>
        </row>
        <row r="693">
          <cell r="C693">
            <v>1212</v>
          </cell>
          <cell r="E693">
            <v>8</v>
          </cell>
          <cell r="F693">
            <v>2014</v>
          </cell>
          <cell r="G693">
            <v>8098</v>
          </cell>
          <cell r="H693">
            <v>4784</v>
          </cell>
          <cell r="I693">
            <v>508</v>
          </cell>
          <cell r="L693">
            <v>1109</v>
          </cell>
          <cell r="M693">
            <v>38</v>
          </cell>
          <cell r="N693">
            <v>0</v>
          </cell>
          <cell r="Q693">
            <v>877</v>
          </cell>
          <cell r="R693">
            <v>172</v>
          </cell>
          <cell r="S693">
            <v>0</v>
          </cell>
          <cell r="U693">
            <v>81</v>
          </cell>
          <cell r="V693">
            <v>1850</v>
          </cell>
          <cell r="X693">
            <v>63</v>
          </cell>
          <cell r="Y693">
            <v>174</v>
          </cell>
          <cell r="Z693">
            <v>0</v>
          </cell>
        </row>
        <row r="694">
          <cell r="C694">
            <v>1213</v>
          </cell>
          <cell r="E694">
            <v>8</v>
          </cell>
          <cell r="F694">
            <v>2014</v>
          </cell>
          <cell r="G694">
            <v>2266</v>
          </cell>
          <cell r="H694">
            <v>995</v>
          </cell>
          <cell r="I694">
            <v>74</v>
          </cell>
          <cell r="L694">
            <v>74</v>
          </cell>
          <cell r="M694">
            <v>0</v>
          </cell>
          <cell r="N694">
            <v>0</v>
          </cell>
          <cell r="Q694">
            <v>41</v>
          </cell>
          <cell r="R694">
            <v>7</v>
          </cell>
          <cell r="S694">
            <v>1</v>
          </cell>
          <cell r="U694">
            <v>2</v>
          </cell>
          <cell r="V694">
            <v>575</v>
          </cell>
          <cell r="X694">
            <v>0</v>
          </cell>
          <cell r="Y694">
            <v>21</v>
          </cell>
          <cell r="Z694">
            <v>0</v>
          </cell>
        </row>
        <row r="695">
          <cell r="C695">
            <v>1214</v>
          </cell>
          <cell r="E695">
            <v>8</v>
          </cell>
          <cell r="F695">
            <v>2014</v>
          </cell>
          <cell r="G695">
            <v>5035</v>
          </cell>
          <cell r="H695">
            <v>964</v>
          </cell>
          <cell r="I695">
            <v>265</v>
          </cell>
          <cell r="L695">
            <v>0</v>
          </cell>
          <cell r="M695">
            <v>27</v>
          </cell>
          <cell r="N695">
            <v>0</v>
          </cell>
          <cell r="Q695">
            <v>410</v>
          </cell>
          <cell r="R695">
            <v>0</v>
          </cell>
          <cell r="S695">
            <v>0</v>
          </cell>
          <cell r="U695">
            <v>14</v>
          </cell>
          <cell r="V695">
            <v>1701</v>
          </cell>
          <cell r="X695">
            <v>0</v>
          </cell>
          <cell r="Y695">
            <v>103</v>
          </cell>
          <cell r="Z695">
            <v>43</v>
          </cell>
        </row>
        <row r="696">
          <cell r="C696">
            <v>1215</v>
          </cell>
          <cell r="E696">
            <v>8</v>
          </cell>
          <cell r="F696">
            <v>2014</v>
          </cell>
          <cell r="G696">
            <v>6863</v>
          </cell>
          <cell r="H696">
            <v>1608</v>
          </cell>
          <cell r="I696">
            <v>244</v>
          </cell>
          <cell r="L696">
            <v>0</v>
          </cell>
          <cell r="M696">
            <v>0</v>
          </cell>
          <cell r="N696">
            <v>0</v>
          </cell>
          <cell r="Q696">
            <v>196</v>
          </cell>
          <cell r="R696">
            <v>27</v>
          </cell>
          <cell r="S696">
            <v>0</v>
          </cell>
          <cell r="U696">
            <v>22</v>
          </cell>
          <cell r="V696">
            <v>763</v>
          </cell>
          <cell r="X696">
            <v>0</v>
          </cell>
          <cell r="Y696">
            <v>67</v>
          </cell>
          <cell r="Z696">
            <v>0</v>
          </cell>
        </row>
        <row r="697">
          <cell r="C697">
            <v>1202</v>
          </cell>
          <cell r="E697">
            <v>9</v>
          </cell>
          <cell r="F697">
            <v>2014</v>
          </cell>
          <cell r="G697">
            <v>2990</v>
          </cell>
          <cell r="H697">
            <v>730</v>
          </cell>
          <cell r="I697">
            <v>333</v>
          </cell>
          <cell r="L697">
            <v>0</v>
          </cell>
          <cell r="M697">
            <v>0</v>
          </cell>
          <cell r="N697">
            <v>0</v>
          </cell>
          <cell r="Q697">
            <v>180</v>
          </cell>
          <cell r="R697">
            <v>0</v>
          </cell>
          <cell r="S697">
            <v>0</v>
          </cell>
          <cell r="U697">
            <v>0</v>
          </cell>
          <cell r="V697">
            <v>1585</v>
          </cell>
          <cell r="X697">
            <v>0</v>
          </cell>
          <cell r="Y697">
            <v>0</v>
          </cell>
          <cell r="Z697">
            <v>0</v>
          </cell>
        </row>
        <row r="698">
          <cell r="C698">
            <v>1203</v>
          </cell>
          <cell r="E698">
            <v>9</v>
          </cell>
          <cell r="F698">
            <v>2014</v>
          </cell>
          <cell r="G698">
            <v>10214</v>
          </cell>
          <cell r="H698">
            <v>3810</v>
          </cell>
          <cell r="I698">
            <v>2313</v>
          </cell>
          <cell r="L698">
            <v>1653</v>
          </cell>
          <cell r="M698">
            <v>155</v>
          </cell>
          <cell r="N698">
            <v>0</v>
          </cell>
          <cell r="Q698">
            <v>1296</v>
          </cell>
          <cell r="R698">
            <v>568</v>
          </cell>
          <cell r="S698">
            <v>0</v>
          </cell>
          <cell r="U698">
            <v>33</v>
          </cell>
          <cell r="V698">
            <v>2074</v>
          </cell>
          <cell r="X698">
            <v>0</v>
          </cell>
          <cell r="Y698">
            <v>200</v>
          </cell>
          <cell r="Z698">
            <v>0</v>
          </cell>
        </row>
        <row r="699">
          <cell r="C699">
            <v>1204</v>
          </cell>
          <cell r="E699">
            <v>9</v>
          </cell>
          <cell r="F699">
            <v>2014</v>
          </cell>
          <cell r="G699">
            <v>8138</v>
          </cell>
          <cell r="H699">
            <v>4507</v>
          </cell>
          <cell r="I699">
            <v>627</v>
          </cell>
          <cell r="L699">
            <v>973</v>
          </cell>
          <cell r="M699">
            <v>126</v>
          </cell>
          <cell r="N699">
            <v>0</v>
          </cell>
          <cell r="Q699">
            <v>1053</v>
          </cell>
          <cell r="R699">
            <v>111</v>
          </cell>
          <cell r="S699">
            <v>0</v>
          </cell>
          <cell r="U699">
            <v>55</v>
          </cell>
          <cell r="V699">
            <v>2372</v>
          </cell>
          <cell r="X699">
            <v>0</v>
          </cell>
          <cell r="Y699">
            <v>155</v>
          </cell>
          <cell r="Z699">
            <v>40</v>
          </cell>
        </row>
        <row r="700">
          <cell r="C700">
            <v>1205</v>
          </cell>
          <cell r="E700">
            <v>9</v>
          </cell>
          <cell r="F700">
            <v>2014</v>
          </cell>
          <cell r="G700">
            <v>8641</v>
          </cell>
          <cell r="H700">
            <v>6102</v>
          </cell>
          <cell r="I700">
            <v>1330</v>
          </cell>
          <cell r="L700">
            <v>2399</v>
          </cell>
          <cell r="M700">
            <v>206</v>
          </cell>
          <cell r="N700">
            <v>21</v>
          </cell>
          <cell r="Q700">
            <v>1102</v>
          </cell>
          <cell r="R700">
            <v>758</v>
          </cell>
          <cell r="S700">
            <v>9</v>
          </cell>
          <cell r="U700">
            <v>189</v>
          </cell>
          <cell r="V700">
            <v>4543</v>
          </cell>
          <cell r="X700">
            <v>0</v>
          </cell>
          <cell r="Y700">
            <v>287</v>
          </cell>
          <cell r="Z700">
            <v>71</v>
          </cell>
        </row>
        <row r="701">
          <cell r="C701">
            <v>1206</v>
          </cell>
          <cell r="E701">
            <v>9</v>
          </cell>
          <cell r="F701">
            <v>2014</v>
          </cell>
          <cell r="G701">
            <v>6939</v>
          </cell>
          <cell r="H701">
            <v>7398</v>
          </cell>
          <cell r="I701">
            <v>235</v>
          </cell>
          <cell r="L701">
            <v>1057</v>
          </cell>
          <cell r="M701">
            <v>65</v>
          </cell>
          <cell r="N701">
            <v>37</v>
          </cell>
          <cell r="Q701">
            <v>798</v>
          </cell>
          <cell r="R701">
            <v>52</v>
          </cell>
          <cell r="S701">
            <v>0</v>
          </cell>
          <cell r="U701">
            <v>62</v>
          </cell>
          <cell r="V701">
            <v>4134</v>
          </cell>
          <cell r="X701">
            <v>0</v>
          </cell>
          <cell r="Y701">
            <v>75</v>
          </cell>
          <cell r="Z701">
            <v>0</v>
          </cell>
        </row>
        <row r="702">
          <cell r="C702">
            <v>1207</v>
          </cell>
          <cell r="E702">
            <v>9</v>
          </cell>
          <cell r="F702">
            <v>2014</v>
          </cell>
          <cell r="G702">
            <v>18952</v>
          </cell>
          <cell r="H702">
            <v>6609</v>
          </cell>
          <cell r="I702">
            <v>2333</v>
          </cell>
          <cell r="L702">
            <v>4229</v>
          </cell>
          <cell r="M702">
            <v>153</v>
          </cell>
          <cell r="N702">
            <v>40</v>
          </cell>
          <cell r="Q702">
            <v>2763</v>
          </cell>
          <cell r="R702">
            <v>1095</v>
          </cell>
          <cell r="S702">
            <v>41</v>
          </cell>
          <cell r="U702">
            <v>255</v>
          </cell>
          <cell r="V702">
            <v>6187</v>
          </cell>
          <cell r="X702">
            <v>0</v>
          </cell>
          <cell r="Y702">
            <v>865</v>
          </cell>
          <cell r="Z702">
            <v>242</v>
          </cell>
        </row>
        <row r="703">
          <cell r="C703">
            <v>1208</v>
          </cell>
          <cell r="E703">
            <v>9</v>
          </cell>
          <cell r="F703">
            <v>2014</v>
          </cell>
          <cell r="G703">
            <v>13004</v>
          </cell>
          <cell r="H703">
            <v>5277</v>
          </cell>
          <cell r="I703">
            <v>839</v>
          </cell>
          <cell r="L703">
            <v>1824</v>
          </cell>
          <cell r="M703">
            <v>80</v>
          </cell>
          <cell r="N703">
            <v>2</v>
          </cell>
          <cell r="Q703">
            <v>1353</v>
          </cell>
          <cell r="R703">
            <v>271</v>
          </cell>
          <cell r="S703">
            <v>2</v>
          </cell>
          <cell r="U703">
            <v>81</v>
          </cell>
          <cell r="V703">
            <v>4971</v>
          </cell>
          <cell r="X703">
            <v>79</v>
          </cell>
          <cell r="Y703">
            <v>78</v>
          </cell>
          <cell r="Z703">
            <v>48</v>
          </cell>
        </row>
        <row r="704">
          <cell r="C704">
            <v>1209</v>
          </cell>
          <cell r="E704">
            <v>9</v>
          </cell>
          <cell r="F704">
            <v>2014</v>
          </cell>
          <cell r="G704">
            <v>10842</v>
          </cell>
          <cell r="H704">
            <v>8588</v>
          </cell>
          <cell r="I704">
            <v>641</v>
          </cell>
          <cell r="L704">
            <v>990</v>
          </cell>
          <cell r="M704">
            <v>42</v>
          </cell>
          <cell r="N704">
            <v>72</v>
          </cell>
          <cell r="Q704">
            <v>364</v>
          </cell>
          <cell r="R704">
            <v>96</v>
          </cell>
          <cell r="S704">
            <v>0</v>
          </cell>
          <cell r="U704">
            <v>45</v>
          </cell>
          <cell r="V704">
            <v>1732</v>
          </cell>
          <cell r="X704">
            <v>0</v>
          </cell>
          <cell r="Y704">
            <v>293</v>
          </cell>
          <cell r="Z704">
            <v>0</v>
          </cell>
        </row>
        <row r="705">
          <cell r="C705">
            <v>1210</v>
          </cell>
          <cell r="E705">
            <v>9</v>
          </cell>
          <cell r="F705">
            <v>2014</v>
          </cell>
          <cell r="G705">
            <v>10189</v>
          </cell>
          <cell r="H705">
            <v>9942</v>
          </cell>
          <cell r="I705">
            <v>1024</v>
          </cell>
          <cell r="L705">
            <v>2802</v>
          </cell>
          <cell r="M705">
            <v>13</v>
          </cell>
          <cell r="N705">
            <v>18</v>
          </cell>
          <cell r="Q705">
            <v>1006</v>
          </cell>
          <cell r="R705">
            <v>240</v>
          </cell>
          <cell r="S705">
            <v>4</v>
          </cell>
          <cell r="U705">
            <v>87</v>
          </cell>
          <cell r="V705">
            <v>8834</v>
          </cell>
          <cell r="X705">
            <v>125</v>
          </cell>
          <cell r="Y705">
            <v>352</v>
          </cell>
          <cell r="Z705">
            <v>50</v>
          </cell>
        </row>
        <row r="706">
          <cell r="C706">
            <v>1211</v>
          </cell>
          <cell r="E706">
            <v>9</v>
          </cell>
          <cell r="F706">
            <v>2014</v>
          </cell>
          <cell r="G706">
            <v>7388</v>
          </cell>
          <cell r="H706">
            <v>7273</v>
          </cell>
          <cell r="I706">
            <v>378</v>
          </cell>
          <cell r="L706">
            <v>1012</v>
          </cell>
          <cell r="M706">
            <v>83</v>
          </cell>
          <cell r="N706">
            <v>0</v>
          </cell>
          <cell r="Q706">
            <v>431</v>
          </cell>
          <cell r="R706">
            <v>253</v>
          </cell>
          <cell r="S706">
            <v>0</v>
          </cell>
          <cell r="U706">
            <v>32</v>
          </cell>
          <cell r="V706">
            <v>1783</v>
          </cell>
          <cell r="X706">
            <v>0</v>
          </cell>
          <cell r="Y706">
            <v>0</v>
          </cell>
          <cell r="Z706">
            <v>0</v>
          </cell>
        </row>
        <row r="707">
          <cell r="C707">
            <v>1212</v>
          </cell>
          <cell r="E707">
            <v>9</v>
          </cell>
          <cell r="F707">
            <v>2014</v>
          </cell>
          <cell r="G707">
            <v>7161</v>
          </cell>
          <cell r="H707">
            <v>4450</v>
          </cell>
          <cell r="I707">
            <v>442</v>
          </cell>
          <cell r="L707">
            <v>568</v>
          </cell>
          <cell r="M707">
            <v>38</v>
          </cell>
          <cell r="N707">
            <v>0</v>
          </cell>
          <cell r="Q707">
            <v>694</v>
          </cell>
          <cell r="R707">
            <v>165</v>
          </cell>
          <cell r="S707">
            <v>0</v>
          </cell>
          <cell r="U707">
            <v>66</v>
          </cell>
          <cell r="V707">
            <v>1800</v>
          </cell>
          <cell r="X707">
            <v>63</v>
          </cell>
          <cell r="Y707">
            <v>207</v>
          </cell>
          <cell r="Z707">
            <v>0</v>
          </cell>
        </row>
        <row r="708">
          <cell r="C708">
            <v>1213</v>
          </cell>
          <cell r="E708">
            <v>9</v>
          </cell>
          <cell r="F708">
            <v>2014</v>
          </cell>
          <cell r="G708">
            <v>2864</v>
          </cell>
          <cell r="H708">
            <v>1196</v>
          </cell>
          <cell r="I708">
            <v>107</v>
          </cell>
          <cell r="L708">
            <v>107</v>
          </cell>
          <cell r="M708">
            <v>0</v>
          </cell>
          <cell r="N708">
            <v>0</v>
          </cell>
          <cell r="Q708">
            <v>73</v>
          </cell>
          <cell r="R708">
            <v>7</v>
          </cell>
          <cell r="S708">
            <v>0</v>
          </cell>
          <cell r="U708">
            <v>0</v>
          </cell>
          <cell r="V708">
            <v>806</v>
          </cell>
          <cell r="X708">
            <v>0</v>
          </cell>
          <cell r="Y708">
            <v>33</v>
          </cell>
          <cell r="Z708">
            <v>0</v>
          </cell>
        </row>
        <row r="709">
          <cell r="C709">
            <v>1214</v>
          </cell>
          <cell r="E709">
            <v>9</v>
          </cell>
          <cell r="F709">
            <v>2014</v>
          </cell>
          <cell r="G709">
            <v>5629</v>
          </cell>
          <cell r="H709">
            <v>1051</v>
          </cell>
          <cell r="I709">
            <v>261</v>
          </cell>
          <cell r="L709">
            <v>0</v>
          </cell>
          <cell r="M709">
            <v>54</v>
          </cell>
          <cell r="N709">
            <v>0</v>
          </cell>
          <cell r="Q709">
            <v>358</v>
          </cell>
          <cell r="R709">
            <v>0</v>
          </cell>
          <cell r="S709">
            <v>0</v>
          </cell>
          <cell r="U709">
            <v>25</v>
          </cell>
          <cell r="V709">
            <v>2034</v>
          </cell>
          <cell r="X709">
            <v>0</v>
          </cell>
          <cell r="Y709">
            <v>96</v>
          </cell>
          <cell r="Z709">
            <v>36</v>
          </cell>
        </row>
        <row r="710">
          <cell r="C710">
            <v>1215</v>
          </cell>
          <cell r="E710">
            <v>9</v>
          </cell>
          <cell r="F710">
            <v>2014</v>
          </cell>
          <cell r="G710">
            <v>6737</v>
          </cell>
          <cell r="H710">
            <v>2485</v>
          </cell>
          <cell r="I710">
            <v>286</v>
          </cell>
          <cell r="L710">
            <v>0</v>
          </cell>
          <cell r="M710">
            <v>0</v>
          </cell>
          <cell r="N710">
            <v>0</v>
          </cell>
          <cell r="Q710">
            <v>229</v>
          </cell>
          <cell r="R710">
            <v>16</v>
          </cell>
          <cell r="S710">
            <v>0</v>
          </cell>
          <cell r="U710">
            <v>17</v>
          </cell>
          <cell r="V710">
            <v>1209</v>
          </cell>
          <cell r="X710">
            <v>0</v>
          </cell>
          <cell r="Y710">
            <v>81</v>
          </cell>
          <cell r="Z710">
            <v>0</v>
          </cell>
        </row>
        <row r="711">
          <cell r="C711">
            <v>1301</v>
          </cell>
          <cell r="E711">
            <v>9</v>
          </cell>
          <cell r="F711">
            <v>2014</v>
          </cell>
          <cell r="G711">
            <v>7325</v>
          </cell>
          <cell r="H711">
            <v>2525</v>
          </cell>
          <cell r="I711">
            <v>980</v>
          </cell>
          <cell r="L711">
            <v>5189</v>
          </cell>
          <cell r="M711">
            <v>226</v>
          </cell>
          <cell r="N711">
            <v>33</v>
          </cell>
          <cell r="Q711">
            <v>1138</v>
          </cell>
          <cell r="R711">
            <v>754</v>
          </cell>
          <cell r="S711">
            <v>52</v>
          </cell>
          <cell r="U711">
            <v>188</v>
          </cell>
          <cell r="V711">
            <v>9347</v>
          </cell>
          <cell r="X711">
            <v>530</v>
          </cell>
          <cell r="Y711">
            <v>562</v>
          </cell>
          <cell r="Z711">
            <v>195</v>
          </cell>
        </row>
        <row r="712">
          <cell r="C712">
            <v>1302</v>
          </cell>
          <cell r="E712">
            <v>9</v>
          </cell>
          <cell r="F712">
            <v>2014</v>
          </cell>
          <cell r="G712">
            <v>3552</v>
          </cell>
          <cell r="H712">
            <v>2508</v>
          </cell>
          <cell r="I712">
            <v>333</v>
          </cell>
          <cell r="L712">
            <v>841</v>
          </cell>
          <cell r="M712">
            <v>24</v>
          </cell>
          <cell r="N712">
            <v>0</v>
          </cell>
          <cell r="Q712">
            <v>451</v>
          </cell>
          <cell r="R712">
            <v>147</v>
          </cell>
          <cell r="S712">
            <v>0</v>
          </cell>
          <cell r="U712">
            <v>20</v>
          </cell>
          <cell r="V712">
            <v>1873</v>
          </cell>
          <cell r="X712">
            <v>28</v>
          </cell>
          <cell r="Y712">
            <v>84</v>
          </cell>
          <cell r="Z712">
            <v>0</v>
          </cell>
        </row>
        <row r="713">
          <cell r="C713">
            <v>1303</v>
          </cell>
          <cell r="E713">
            <v>9</v>
          </cell>
          <cell r="F713">
            <v>2014</v>
          </cell>
          <cell r="G713">
            <v>7813</v>
          </cell>
          <cell r="H713">
            <v>6731</v>
          </cell>
          <cell r="I713">
            <v>608</v>
          </cell>
          <cell r="L713">
            <v>1315</v>
          </cell>
          <cell r="M713">
            <v>0</v>
          </cell>
          <cell r="N713">
            <v>11</v>
          </cell>
          <cell r="Q713">
            <v>1382</v>
          </cell>
          <cell r="R713">
            <v>369</v>
          </cell>
          <cell r="S713">
            <v>0</v>
          </cell>
          <cell r="U713">
            <v>0</v>
          </cell>
          <cell r="V713">
            <v>3946</v>
          </cell>
          <cell r="X713">
            <v>0</v>
          </cell>
          <cell r="Y713">
            <v>185</v>
          </cell>
          <cell r="Z713">
            <v>55</v>
          </cell>
        </row>
        <row r="714">
          <cell r="C714">
            <v>1304</v>
          </cell>
          <cell r="E714">
            <v>9</v>
          </cell>
          <cell r="F714">
            <v>2014</v>
          </cell>
          <cell r="G714">
            <v>2353</v>
          </cell>
          <cell r="H714">
            <v>2739</v>
          </cell>
          <cell r="I714">
            <v>421</v>
          </cell>
          <cell r="L714">
            <v>1159</v>
          </cell>
          <cell r="M714">
            <v>12</v>
          </cell>
          <cell r="N714">
            <v>49</v>
          </cell>
          <cell r="Q714">
            <v>121</v>
          </cell>
          <cell r="R714">
            <v>105</v>
          </cell>
          <cell r="S714">
            <v>8</v>
          </cell>
          <cell r="U714">
            <v>187</v>
          </cell>
          <cell r="V714">
            <v>1166</v>
          </cell>
          <cell r="X714">
            <v>34</v>
          </cell>
          <cell r="Y714">
            <v>5</v>
          </cell>
          <cell r="Z714">
            <v>0</v>
          </cell>
        </row>
        <row r="715">
          <cell r="C715">
            <v>1305</v>
          </cell>
          <cell r="E715">
            <v>9</v>
          </cell>
          <cell r="F715">
            <v>2014</v>
          </cell>
          <cell r="G715">
            <v>3052</v>
          </cell>
          <cell r="H715">
            <v>509</v>
          </cell>
          <cell r="I715">
            <v>0</v>
          </cell>
          <cell r="L715">
            <v>0</v>
          </cell>
          <cell r="M715">
            <v>0</v>
          </cell>
          <cell r="N715">
            <v>0</v>
          </cell>
          <cell r="Q715">
            <v>0</v>
          </cell>
          <cell r="R715">
            <v>0</v>
          </cell>
          <cell r="S715">
            <v>0</v>
          </cell>
          <cell r="U715">
            <v>0</v>
          </cell>
          <cell r="V715">
            <v>263</v>
          </cell>
          <cell r="X715">
            <v>0</v>
          </cell>
          <cell r="Y715">
            <v>0</v>
          </cell>
          <cell r="Z715">
            <v>0</v>
          </cell>
        </row>
        <row r="716">
          <cell r="C716">
            <v>1306</v>
          </cell>
          <cell r="E716">
            <v>9</v>
          </cell>
          <cell r="F716">
            <v>2014</v>
          </cell>
          <cell r="G716">
            <v>3011</v>
          </cell>
          <cell r="H716">
            <v>3759</v>
          </cell>
          <cell r="I716">
            <v>543</v>
          </cell>
          <cell r="L716">
            <v>885</v>
          </cell>
          <cell r="M716">
            <v>214</v>
          </cell>
          <cell r="N716">
            <v>0</v>
          </cell>
          <cell r="Q716">
            <v>299</v>
          </cell>
          <cell r="R716">
            <v>215</v>
          </cell>
          <cell r="S716">
            <v>0</v>
          </cell>
          <cell r="U716">
            <v>42</v>
          </cell>
          <cell r="V716">
            <v>1860</v>
          </cell>
          <cell r="X716">
            <v>27</v>
          </cell>
          <cell r="Y716">
            <v>82</v>
          </cell>
          <cell r="Z716">
            <v>0</v>
          </cell>
        </row>
        <row r="717">
          <cell r="C717">
            <v>1301</v>
          </cell>
          <cell r="E717">
            <v>9</v>
          </cell>
          <cell r="F717">
            <v>2014</v>
          </cell>
          <cell r="G717">
            <v>6886</v>
          </cell>
          <cell r="H717">
            <v>1935</v>
          </cell>
          <cell r="I717">
            <v>909</v>
          </cell>
          <cell r="L717">
            <v>5402</v>
          </cell>
          <cell r="M717">
            <v>38</v>
          </cell>
          <cell r="N717">
            <v>56</v>
          </cell>
          <cell r="Q717">
            <v>1013</v>
          </cell>
          <cell r="R717">
            <v>673</v>
          </cell>
          <cell r="S717">
            <v>28</v>
          </cell>
          <cell r="U717">
            <v>189</v>
          </cell>
          <cell r="V717">
            <v>9155</v>
          </cell>
          <cell r="X717">
            <v>521</v>
          </cell>
          <cell r="Y717">
            <v>391</v>
          </cell>
          <cell r="Z717">
            <v>145</v>
          </cell>
        </row>
        <row r="718">
          <cell r="C718">
            <v>1302</v>
          </cell>
          <cell r="E718">
            <v>9</v>
          </cell>
          <cell r="F718">
            <v>2014</v>
          </cell>
          <cell r="G718">
            <v>3422</v>
          </cell>
          <cell r="H718">
            <v>2402</v>
          </cell>
          <cell r="I718">
            <v>341</v>
          </cell>
          <cell r="L718">
            <v>847</v>
          </cell>
          <cell r="M718">
            <v>220</v>
          </cell>
          <cell r="N718">
            <v>0</v>
          </cell>
          <cell r="Q718">
            <v>437</v>
          </cell>
          <cell r="R718">
            <v>137</v>
          </cell>
          <cell r="S718">
            <v>0</v>
          </cell>
          <cell r="U718">
            <v>15</v>
          </cell>
          <cell r="V718">
            <v>1981</v>
          </cell>
          <cell r="X718">
            <v>30</v>
          </cell>
          <cell r="Y718">
            <v>96</v>
          </cell>
          <cell r="Z718">
            <v>0</v>
          </cell>
        </row>
        <row r="719">
          <cell r="C719">
            <v>1303</v>
          </cell>
          <cell r="E719">
            <v>9</v>
          </cell>
          <cell r="F719">
            <v>2014</v>
          </cell>
          <cell r="G719">
            <v>6764</v>
          </cell>
          <cell r="H719">
            <v>5539</v>
          </cell>
          <cell r="I719">
            <v>497</v>
          </cell>
          <cell r="L719">
            <v>1121</v>
          </cell>
          <cell r="M719">
            <v>0</v>
          </cell>
          <cell r="N719">
            <v>35</v>
          </cell>
          <cell r="Q719">
            <v>1382</v>
          </cell>
          <cell r="R719">
            <v>369</v>
          </cell>
          <cell r="S719">
            <v>5</v>
          </cell>
          <cell r="U719">
            <v>0</v>
          </cell>
          <cell r="V719">
            <v>5154</v>
          </cell>
          <cell r="X719">
            <v>0</v>
          </cell>
          <cell r="Y719">
            <v>201</v>
          </cell>
          <cell r="Z719">
            <v>57</v>
          </cell>
        </row>
        <row r="720">
          <cell r="C720">
            <v>1304</v>
          </cell>
          <cell r="E720">
            <v>9</v>
          </cell>
          <cell r="F720">
            <v>2014</v>
          </cell>
          <cell r="G720">
            <v>2037</v>
          </cell>
          <cell r="H720">
            <v>2612</v>
          </cell>
          <cell r="I720">
            <v>481</v>
          </cell>
          <cell r="L720">
            <v>1362</v>
          </cell>
          <cell r="M720">
            <v>16</v>
          </cell>
          <cell r="N720">
            <v>41</v>
          </cell>
          <cell r="Q720">
            <v>112</v>
          </cell>
          <cell r="R720">
            <v>102</v>
          </cell>
          <cell r="S720">
            <v>6</v>
          </cell>
          <cell r="U720">
            <v>222</v>
          </cell>
          <cell r="V720">
            <v>2773</v>
          </cell>
          <cell r="X720">
            <v>19</v>
          </cell>
          <cell r="Y720">
            <v>2</v>
          </cell>
          <cell r="Z720">
            <v>0</v>
          </cell>
        </row>
        <row r="721">
          <cell r="C721">
            <v>1305</v>
          </cell>
          <cell r="E721">
            <v>9</v>
          </cell>
          <cell r="F721">
            <v>2014</v>
          </cell>
          <cell r="G721">
            <v>2604</v>
          </cell>
          <cell r="H721">
            <v>486</v>
          </cell>
          <cell r="I721">
            <v>0</v>
          </cell>
          <cell r="L721">
            <v>0</v>
          </cell>
          <cell r="M721">
            <v>0</v>
          </cell>
          <cell r="N721">
            <v>0</v>
          </cell>
          <cell r="Q721">
            <v>0</v>
          </cell>
          <cell r="R721">
            <v>0</v>
          </cell>
          <cell r="S721">
            <v>0</v>
          </cell>
          <cell r="U721">
            <v>0</v>
          </cell>
          <cell r="V721">
            <v>250</v>
          </cell>
          <cell r="X721">
            <v>0</v>
          </cell>
          <cell r="Y721">
            <v>0</v>
          </cell>
          <cell r="Z721">
            <v>0</v>
          </cell>
        </row>
        <row r="722">
          <cell r="C722">
            <v>1306</v>
          </cell>
          <cell r="E722">
            <v>9</v>
          </cell>
          <cell r="F722">
            <v>2014</v>
          </cell>
          <cell r="G722">
            <v>2585</v>
          </cell>
          <cell r="H722">
            <v>4018</v>
          </cell>
          <cell r="I722">
            <v>325</v>
          </cell>
          <cell r="L722">
            <v>683</v>
          </cell>
          <cell r="M722">
            <v>33</v>
          </cell>
          <cell r="N722">
            <v>0</v>
          </cell>
          <cell r="Q722">
            <v>202</v>
          </cell>
          <cell r="R722">
            <v>157</v>
          </cell>
          <cell r="S722">
            <v>0</v>
          </cell>
          <cell r="U722">
            <v>27</v>
          </cell>
          <cell r="V722">
            <v>1960</v>
          </cell>
          <cell r="X722">
            <v>30</v>
          </cell>
          <cell r="Y722">
            <v>41</v>
          </cell>
          <cell r="Z722">
            <v>0</v>
          </cell>
        </row>
        <row r="723">
          <cell r="C723">
            <v>1102</v>
          </cell>
          <cell r="E723">
            <v>9</v>
          </cell>
          <cell r="F723">
            <v>2014</v>
          </cell>
          <cell r="G723">
            <v>5533</v>
          </cell>
          <cell r="H723">
            <v>2763</v>
          </cell>
          <cell r="I723">
            <v>323</v>
          </cell>
          <cell r="L723">
            <v>874</v>
          </cell>
          <cell r="M723">
            <v>42</v>
          </cell>
          <cell r="N723">
            <v>8</v>
          </cell>
          <cell r="Q723">
            <v>198</v>
          </cell>
          <cell r="R723">
            <v>94</v>
          </cell>
          <cell r="S723">
            <v>5</v>
          </cell>
          <cell r="U723">
            <v>20</v>
          </cell>
          <cell r="V723">
            <v>1584</v>
          </cell>
          <cell r="X723">
            <v>0</v>
          </cell>
          <cell r="Y723">
            <v>199</v>
          </cell>
          <cell r="Z723">
            <v>26</v>
          </cell>
        </row>
        <row r="724">
          <cell r="C724">
            <v>1103</v>
          </cell>
          <cell r="E724">
            <v>9</v>
          </cell>
          <cell r="F724">
            <v>2014</v>
          </cell>
          <cell r="G724">
            <v>4081</v>
          </cell>
          <cell r="H724">
            <v>1891</v>
          </cell>
          <cell r="I724">
            <v>219</v>
          </cell>
          <cell r="L724">
            <v>592</v>
          </cell>
          <cell r="M724">
            <v>39</v>
          </cell>
          <cell r="N724">
            <v>0</v>
          </cell>
          <cell r="Q724">
            <v>392</v>
          </cell>
          <cell r="R724">
            <v>43</v>
          </cell>
          <cell r="S724">
            <v>0</v>
          </cell>
          <cell r="U724">
            <v>8</v>
          </cell>
          <cell r="V724">
            <v>2521</v>
          </cell>
          <cell r="X724">
            <v>34</v>
          </cell>
          <cell r="Y724">
            <v>189</v>
          </cell>
          <cell r="Z724">
            <v>23</v>
          </cell>
        </row>
        <row r="725">
          <cell r="C725">
            <v>1104</v>
          </cell>
          <cell r="E725">
            <v>9</v>
          </cell>
          <cell r="F725">
            <v>2014</v>
          </cell>
          <cell r="G725">
            <v>6435</v>
          </cell>
          <cell r="H725">
            <v>11710</v>
          </cell>
          <cell r="I725">
            <v>720</v>
          </cell>
          <cell r="L725">
            <v>2471</v>
          </cell>
          <cell r="M725">
            <v>69</v>
          </cell>
          <cell r="N725">
            <v>37</v>
          </cell>
          <cell r="Q725">
            <v>620</v>
          </cell>
          <cell r="R725">
            <v>347</v>
          </cell>
          <cell r="S725">
            <v>1</v>
          </cell>
          <cell r="U725">
            <v>73</v>
          </cell>
          <cell r="V725">
            <v>4712</v>
          </cell>
          <cell r="X725">
            <v>120</v>
          </cell>
          <cell r="Y725">
            <v>365</v>
          </cell>
          <cell r="Z725">
            <v>150</v>
          </cell>
        </row>
        <row r="726">
          <cell r="C726">
            <v>1105</v>
          </cell>
          <cell r="E726">
            <v>9</v>
          </cell>
          <cell r="F726">
            <v>2014</v>
          </cell>
          <cell r="G726">
            <v>3012</v>
          </cell>
          <cell r="H726">
            <v>2811</v>
          </cell>
          <cell r="I726">
            <v>278</v>
          </cell>
          <cell r="L726">
            <v>432</v>
          </cell>
          <cell r="M726">
            <v>35</v>
          </cell>
          <cell r="N726">
            <v>1</v>
          </cell>
          <cell r="Q726">
            <v>169</v>
          </cell>
          <cell r="R726">
            <v>73</v>
          </cell>
          <cell r="S726">
            <v>2</v>
          </cell>
          <cell r="U726">
            <v>31</v>
          </cell>
          <cell r="V726">
            <v>1588</v>
          </cell>
          <cell r="X726">
            <v>19</v>
          </cell>
          <cell r="Y726">
            <v>90</v>
          </cell>
          <cell r="Z726">
            <v>27</v>
          </cell>
        </row>
        <row r="727">
          <cell r="C727">
            <v>1106</v>
          </cell>
          <cell r="E727">
            <v>9</v>
          </cell>
          <cell r="F727">
            <v>2014</v>
          </cell>
          <cell r="G727">
            <v>2610</v>
          </cell>
          <cell r="H727">
            <v>846</v>
          </cell>
          <cell r="I727">
            <v>205</v>
          </cell>
          <cell r="L727">
            <v>224</v>
          </cell>
          <cell r="M727">
            <v>0</v>
          </cell>
          <cell r="N727">
            <v>0</v>
          </cell>
          <cell r="Q727">
            <v>443</v>
          </cell>
          <cell r="R727">
            <v>12</v>
          </cell>
          <cell r="S727">
            <v>0</v>
          </cell>
          <cell r="U727">
            <v>9</v>
          </cell>
          <cell r="V727">
            <v>864</v>
          </cell>
          <cell r="X727">
            <v>0</v>
          </cell>
          <cell r="Y727">
            <v>54</v>
          </cell>
          <cell r="Z727">
            <v>15</v>
          </cell>
        </row>
        <row r="728">
          <cell r="C728">
            <v>1107</v>
          </cell>
          <cell r="E728">
            <v>9</v>
          </cell>
          <cell r="F728">
            <v>2014</v>
          </cell>
          <cell r="G728">
            <v>5793</v>
          </cell>
          <cell r="H728">
            <v>1221</v>
          </cell>
          <cell r="I728">
            <v>271</v>
          </cell>
          <cell r="L728">
            <v>682</v>
          </cell>
          <cell r="M728">
            <v>34</v>
          </cell>
          <cell r="N728">
            <v>12</v>
          </cell>
          <cell r="Q728">
            <v>53</v>
          </cell>
          <cell r="R728">
            <v>99</v>
          </cell>
          <cell r="S728">
            <v>2</v>
          </cell>
          <cell r="U728">
            <v>39</v>
          </cell>
          <cell r="V728">
            <v>1615</v>
          </cell>
          <cell r="X728">
            <v>10</v>
          </cell>
          <cell r="Y728">
            <v>82</v>
          </cell>
          <cell r="Z728">
            <v>15</v>
          </cell>
        </row>
        <row r="729">
          <cell r="C729">
            <v>1102</v>
          </cell>
          <cell r="E729">
            <v>9</v>
          </cell>
          <cell r="F729">
            <v>2014</v>
          </cell>
          <cell r="G729">
            <v>5203</v>
          </cell>
          <cell r="H729">
            <v>2375</v>
          </cell>
          <cell r="I729">
            <v>306</v>
          </cell>
          <cell r="L729">
            <v>938</v>
          </cell>
          <cell r="M729">
            <v>31</v>
          </cell>
          <cell r="N729">
            <v>16</v>
          </cell>
          <cell r="Q729">
            <v>175</v>
          </cell>
          <cell r="R729">
            <v>108</v>
          </cell>
          <cell r="S729">
            <v>4</v>
          </cell>
          <cell r="U729">
            <v>30</v>
          </cell>
          <cell r="V729">
            <v>1347</v>
          </cell>
          <cell r="X729">
            <v>0</v>
          </cell>
          <cell r="Y729">
            <v>204</v>
          </cell>
          <cell r="Z729">
            <v>1</v>
          </cell>
        </row>
        <row r="730">
          <cell r="C730">
            <v>1103</v>
          </cell>
          <cell r="E730">
            <v>9</v>
          </cell>
          <cell r="F730">
            <v>2014</v>
          </cell>
          <cell r="G730">
            <v>3985</v>
          </cell>
          <cell r="H730">
            <v>1374</v>
          </cell>
          <cell r="I730">
            <v>240</v>
          </cell>
          <cell r="L730">
            <v>535</v>
          </cell>
          <cell r="M730">
            <v>14</v>
          </cell>
          <cell r="N730">
            <v>0</v>
          </cell>
          <cell r="Q730">
            <v>229</v>
          </cell>
          <cell r="R730">
            <v>32</v>
          </cell>
          <cell r="S730">
            <v>0</v>
          </cell>
          <cell r="U730">
            <v>0</v>
          </cell>
          <cell r="V730">
            <v>2718</v>
          </cell>
          <cell r="X730">
            <v>47</v>
          </cell>
          <cell r="Y730">
            <v>226</v>
          </cell>
          <cell r="Z730">
            <v>28</v>
          </cell>
        </row>
        <row r="731">
          <cell r="C731">
            <v>1104</v>
          </cell>
          <cell r="E731">
            <v>9</v>
          </cell>
          <cell r="F731">
            <v>2014</v>
          </cell>
          <cell r="G731">
            <v>5845</v>
          </cell>
          <cell r="H731">
            <v>10511</v>
          </cell>
          <cell r="I731">
            <v>657</v>
          </cell>
          <cell r="L731">
            <v>2509</v>
          </cell>
          <cell r="M731">
            <v>64</v>
          </cell>
          <cell r="N731">
            <v>34</v>
          </cell>
          <cell r="Q731">
            <v>523</v>
          </cell>
          <cell r="R731">
            <v>649</v>
          </cell>
          <cell r="S731">
            <v>2</v>
          </cell>
          <cell r="U731">
            <v>69</v>
          </cell>
          <cell r="V731">
            <v>7433</v>
          </cell>
          <cell r="X731">
            <v>86</v>
          </cell>
          <cell r="Y731">
            <v>343</v>
          </cell>
          <cell r="Z731">
            <v>186</v>
          </cell>
        </row>
        <row r="732">
          <cell r="C732">
            <v>1105</v>
          </cell>
          <cell r="E732">
            <v>9</v>
          </cell>
          <cell r="F732">
            <v>2014</v>
          </cell>
          <cell r="G732">
            <v>2913</v>
          </cell>
          <cell r="H732">
            <v>2718</v>
          </cell>
          <cell r="I732">
            <v>249</v>
          </cell>
          <cell r="L732">
            <v>397</v>
          </cell>
          <cell r="M732">
            <v>16</v>
          </cell>
          <cell r="N732">
            <v>1</v>
          </cell>
          <cell r="Q732">
            <v>157</v>
          </cell>
          <cell r="R732">
            <v>73</v>
          </cell>
          <cell r="S732">
            <v>1</v>
          </cell>
          <cell r="U732">
            <v>31</v>
          </cell>
          <cell r="V732">
            <v>1710</v>
          </cell>
          <cell r="X732">
            <v>45</v>
          </cell>
          <cell r="Y732">
            <v>65</v>
          </cell>
          <cell r="Z732">
            <v>31</v>
          </cell>
        </row>
        <row r="733">
          <cell r="C733">
            <v>1106</v>
          </cell>
          <cell r="E733">
            <v>9</v>
          </cell>
          <cell r="F733">
            <v>2014</v>
          </cell>
          <cell r="G733">
            <v>2775</v>
          </cell>
          <cell r="H733">
            <v>914</v>
          </cell>
          <cell r="I733">
            <v>176</v>
          </cell>
          <cell r="L733">
            <v>192</v>
          </cell>
          <cell r="M733">
            <v>0</v>
          </cell>
          <cell r="N733">
            <v>0</v>
          </cell>
          <cell r="Q733">
            <v>563</v>
          </cell>
          <cell r="R733">
            <v>12</v>
          </cell>
          <cell r="S733">
            <v>0</v>
          </cell>
          <cell r="U733">
            <v>6</v>
          </cell>
          <cell r="V733">
            <v>986</v>
          </cell>
          <cell r="X733">
            <v>0</v>
          </cell>
          <cell r="Y733">
            <v>70</v>
          </cell>
          <cell r="Z733">
            <v>15</v>
          </cell>
        </row>
        <row r="734">
          <cell r="C734">
            <v>1107</v>
          </cell>
          <cell r="E734">
            <v>9</v>
          </cell>
          <cell r="F734">
            <v>2014</v>
          </cell>
          <cell r="G734">
            <v>4064</v>
          </cell>
          <cell r="H734">
            <v>1192</v>
          </cell>
          <cell r="I734">
            <v>208</v>
          </cell>
          <cell r="L734">
            <v>520</v>
          </cell>
          <cell r="M734">
            <v>59</v>
          </cell>
          <cell r="N734">
            <v>10</v>
          </cell>
          <cell r="Q734">
            <v>41</v>
          </cell>
          <cell r="R734">
            <v>113</v>
          </cell>
          <cell r="S734">
            <v>1</v>
          </cell>
          <cell r="U734">
            <v>32</v>
          </cell>
          <cell r="V734">
            <v>1484</v>
          </cell>
          <cell r="X734">
            <v>12</v>
          </cell>
          <cell r="Y734">
            <v>87</v>
          </cell>
          <cell r="Z734">
            <v>15</v>
          </cell>
        </row>
        <row r="735">
          <cell r="C735">
            <v>1001</v>
          </cell>
          <cell r="E735">
            <v>9</v>
          </cell>
          <cell r="F735">
            <v>2014</v>
          </cell>
          <cell r="G735">
            <v>21623</v>
          </cell>
          <cell r="H735">
            <v>7040</v>
          </cell>
          <cell r="I735">
            <v>3276</v>
          </cell>
          <cell r="L735">
            <v>9729</v>
          </cell>
          <cell r="M735">
            <v>133</v>
          </cell>
          <cell r="N735">
            <v>188</v>
          </cell>
          <cell r="Q735">
            <v>4118</v>
          </cell>
          <cell r="R735">
            <v>2453</v>
          </cell>
          <cell r="S735">
            <v>57</v>
          </cell>
          <cell r="U735">
            <v>350</v>
          </cell>
          <cell r="V735">
            <v>17569</v>
          </cell>
          <cell r="X735">
            <v>484</v>
          </cell>
          <cell r="Y735">
            <v>1104</v>
          </cell>
          <cell r="Z735">
            <v>463</v>
          </cell>
        </row>
        <row r="736">
          <cell r="C736">
            <v>1002</v>
          </cell>
          <cell r="E736">
            <v>9</v>
          </cell>
          <cell r="F736">
            <v>2014</v>
          </cell>
          <cell r="G736">
            <v>9689</v>
          </cell>
          <cell r="H736">
            <v>817</v>
          </cell>
          <cell r="I736">
            <v>1257</v>
          </cell>
          <cell r="L736">
            <v>4217</v>
          </cell>
          <cell r="M736">
            <v>83</v>
          </cell>
          <cell r="N736">
            <v>46</v>
          </cell>
          <cell r="Q736">
            <v>1806</v>
          </cell>
          <cell r="R736">
            <v>524</v>
          </cell>
          <cell r="S736">
            <v>38</v>
          </cell>
          <cell r="U736">
            <v>198</v>
          </cell>
          <cell r="V736">
            <v>8229</v>
          </cell>
          <cell r="X736">
            <v>0</v>
          </cell>
          <cell r="Y736">
            <v>382</v>
          </cell>
          <cell r="Z736">
            <v>52</v>
          </cell>
        </row>
        <row r="737">
          <cell r="C737">
            <v>1003</v>
          </cell>
          <cell r="E737">
            <v>9</v>
          </cell>
          <cell r="F737">
            <v>2014</v>
          </cell>
          <cell r="G737">
            <v>5999</v>
          </cell>
          <cell r="H737">
            <v>5754</v>
          </cell>
          <cell r="I737">
            <v>790</v>
          </cell>
          <cell r="L737">
            <v>1539</v>
          </cell>
          <cell r="M737">
            <v>28</v>
          </cell>
          <cell r="N737">
            <v>35</v>
          </cell>
          <cell r="Q737">
            <v>734</v>
          </cell>
          <cell r="R737">
            <v>318</v>
          </cell>
          <cell r="S737">
            <v>15</v>
          </cell>
          <cell r="U737">
            <v>79</v>
          </cell>
          <cell r="V737">
            <v>3196</v>
          </cell>
          <cell r="X737">
            <v>0</v>
          </cell>
          <cell r="Y737">
            <v>130</v>
          </cell>
          <cell r="Z737">
            <v>0</v>
          </cell>
        </row>
        <row r="738">
          <cell r="C738">
            <v>1004</v>
          </cell>
          <cell r="E738">
            <v>9</v>
          </cell>
          <cell r="F738">
            <v>2014</v>
          </cell>
          <cell r="G738">
            <v>11590</v>
          </cell>
          <cell r="H738">
            <v>7774</v>
          </cell>
          <cell r="I738">
            <v>1318</v>
          </cell>
          <cell r="L738">
            <v>3852</v>
          </cell>
          <cell r="M738">
            <v>126</v>
          </cell>
          <cell r="N738">
            <v>50</v>
          </cell>
          <cell r="Q738">
            <v>2062</v>
          </cell>
          <cell r="R738">
            <v>798</v>
          </cell>
          <cell r="S738">
            <v>14</v>
          </cell>
          <cell r="U738">
            <v>221</v>
          </cell>
          <cell r="V738">
            <v>7796</v>
          </cell>
          <cell r="X738">
            <v>0</v>
          </cell>
          <cell r="Y738">
            <v>420</v>
          </cell>
          <cell r="Z738">
            <v>104</v>
          </cell>
        </row>
        <row r="739">
          <cell r="C739">
            <v>1005</v>
          </cell>
          <cell r="E739">
            <v>9</v>
          </cell>
          <cell r="F739">
            <v>2014</v>
          </cell>
          <cell r="G739">
            <v>8558</v>
          </cell>
          <cell r="H739">
            <v>4068</v>
          </cell>
          <cell r="I739">
            <v>1895</v>
          </cell>
          <cell r="L739">
            <v>4348</v>
          </cell>
          <cell r="M739">
            <v>72</v>
          </cell>
          <cell r="N739">
            <v>20</v>
          </cell>
          <cell r="Q739">
            <v>850</v>
          </cell>
          <cell r="R739">
            <v>341</v>
          </cell>
          <cell r="S739">
            <v>8</v>
          </cell>
          <cell r="U739">
            <v>125</v>
          </cell>
          <cell r="V739">
            <v>10957</v>
          </cell>
          <cell r="X739">
            <v>8</v>
          </cell>
          <cell r="Y739">
            <v>562</v>
          </cell>
          <cell r="Z739">
            <v>174</v>
          </cell>
        </row>
        <row r="740">
          <cell r="C740">
            <v>1006</v>
          </cell>
          <cell r="E740">
            <v>9</v>
          </cell>
          <cell r="F740">
            <v>2014</v>
          </cell>
          <cell r="G740">
            <v>3963</v>
          </cell>
          <cell r="H740">
            <v>1718</v>
          </cell>
          <cell r="I740">
            <v>390</v>
          </cell>
          <cell r="L740">
            <v>853</v>
          </cell>
          <cell r="M740">
            <v>13</v>
          </cell>
          <cell r="N740">
            <v>1</v>
          </cell>
          <cell r="Q740">
            <v>613</v>
          </cell>
          <cell r="R740">
            <v>149</v>
          </cell>
          <cell r="S740">
            <v>0</v>
          </cell>
          <cell r="U740">
            <v>27</v>
          </cell>
          <cell r="V740">
            <v>1939</v>
          </cell>
          <cell r="X740">
            <v>0</v>
          </cell>
          <cell r="Y740">
            <v>108</v>
          </cell>
          <cell r="Z740">
            <v>7</v>
          </cell>
        </row>
        <row r="741">
          <cell r="C741">
            <v>1007</v>
          </cell>
          <cell r="E741">
            <v>9</v>
          </cell>
          <cell r="F741">
            <v>2014</v>
          </cell>
          <cell r="G741">
            <v>4272</v>
          </cell>
          <cell r="H741">
            <v>636</v>
          </cell>
          <cell r="I741">
            <v>874</v>
          </cell>
          <cell r="L741">
            <v>1614</v>
          </cell>
          <cell r="M741">
            <v>14</v>
          </cell>
          <cell r="N741">
            <v>12</v>
          </cell>
          <cell r="Q741">
            <v>514</v>
          </cell>
          <cell r="R741">
            <v>73</v>
          </cell>
          <cell r="S741">
            <v>0</v>
          </cell>
          <cell r="U741">
            <v>16</v>
          </cell>
          <cell r="V741">
            <v>1840</v>
          </cell>
          <cell r="X741">
            <v>0</v>
          </cell>
          <cell r="Y741">
            <v>75</v>
          </cell>
          <cell r="Z741">
            <v>4</v>
          </cell>
        </row>
        <row r="742">
          <cell r="C742">
            <v>1008</v>
          </cell>
          <cell r="E742">
            <v>9</v>
          </cell>
          <cell r="F742">
            <v>2014</v>
          </cell>
          <cell r="G742">
            <v>7701</v>
          </cell>
          <cell r="H742">
            <v>2992</v>
          </cell>
          <cell r="I742">
            <v>452</v>
          </cell>
          <cell r="L742">
            <v>1435</v>
          </cell>
          <cell r="M742">
            <v>52</v>
          </cell>
          <cell r="N742">
            <v>1</v>
          </cell>
          <cell r="Q742">
            <v>675</v>
          </cell>
          <cell r="R742">
            <v>183</v>
          </cell>
          <cell r="S742">
            <v>10</v>
          </cell>
          <cell r="U742">
            <v>74</v>
          </cell>
          <cell r="V742">
            <v>3130</v>
          </cell>
          <cell r="X742">
            <v>108</v>
          </cell>
          <cell r="Y742">
            <v>159</v>
          </cell>
          <cell r="Z742">
            <v>44</v>
          </cell>
        </row>
        <row r="743">
          <cell r="C743">
            <v>1009</v>
          </cell>
          <cell r="E743">
            <v>9</v>
          </cell>
          <cell r="F743">
            <v>2014</v>
          </cell>
          <cell r="G743">
            <v>9946</v>
          </cell>
          <cell r="H743">
            <v>5758</v>
          </cell>
          <cell r="I743">
            <v>578</v>
          </cell>
          <cell r="L743">
            <v>1361</v>
          </cell>
          <cell r="M743">
            <v>48</v>
          </cell>
          <cell r="N743">
            <v>0</v>
          </cell>
          <cell r="Q743">
            <v>754</v>
          </cell>
          <cell r="R743">
            <v>192</v>
          </cell>
          <cell r="S743">
            <v>3</v>
          </cell>
          <cell r="U743">
            <v>61</v>
          </cell>
          <cell r="V743">
            <v>2319</v>
          </cell>
          <cell r="X743">
            <v>0</v>
          </cell>
          <cell r="Y743">
            <v>249</v>
          </cell>
          <cell r="Z743">
            <v>25</v>
          </cell>
        </row>
        <row r="744">
          <cell r="C744">
            <v>1010</v>
          </cell>
          <cell r="E744">
            <v>9</v>
          </cell>
          <cell r="F744">
            <v>2014</v>
          </cell>
          <cell r="G744">
            <v>5472</v>
          </cell>
          <cell r="H744">
            <v>1344</v>
          </cell>
          <cell r="I744">
            <v>395</v>
          </cell>
          <cell r="L744">
            <v>512</v>
          </cell>
          <cell r="M744">
            <v>19</v>
          </cell>
          <cell r="N744">
            <v>0</v>
          </cell>
          <cell r="Q744">
            <v>816</v>
          </cell>
          <cell r="R744">
            <v>81</v>
          </cell>
          <cell r="S744">
            <v>0</v>
          </cell>
          <cell r="U744">
            <v>19</v>
          </cell>
          <cell r="V744">
            <v>4074</v>
          </cell>
          <cell r="X744">
            <v>0</v>
          </cell>
          <cell r="Y744">
            <v>250</v>
          </cell>
          <cell r="Z744">
            <v>0</v>
          </cell>
        </row>
        <row r="745">
          <cell r="C745">
            <v>1011</v>
          </cell>
          <cell r="E745">
            <v>9</v>
          </cell>
          <cell r="F745">
            <v>2014</v>
          </cell>
          <cell r="G745">
            <v>4729</v>
          </cell>
          <cell r="H745">
            <v>1911</v>
          </cell>
          <cell r="I745">
            <v>562</v>
          </cell>
          <cell r="L745">
            <v>1249</v>
          </cell>
          <cell r="M745">
            <v>8</v>
          </cell>
          <cell r="N745">
            <v>0</v>
          </cell>
          <cell r="Q745">
            <v>801</v>
          </cell>
          <cell r="R745">
            <v>73</v>
          </cell>
          <cell r="S745">
            <v>0</v>
          </cell>
          <cell r="U745">
            <v>10</v>
          </cell>
          <cell r="V745">
            <v>1500</v>
          </cell>
          <cell r="X745">
            <v>0</v>
          </cell>
          <cell r="Y745">
            <v>0</v>
          </cell>
          <cell r="Z745">
            <v>0</v>
          </cell>
        </row>
        <row r="746">
          <cell r="C746">
            <v>1012</v>
          </cell>
          <cell r="E746">
            <v>9</v>
          </cell>
          <cell r="F746">
            <v>2014</v>
          </cell>
          <cell r="G746">
            <v>5657</v>
          </cell>
          <cell r="H746">
            <v>2166</v>
          </cell>
          <cell r="I746">
            <v>731</v>
          </cell>
          <cell r="L746">
            <v>1537</v>
          </cell>
          <cell r="M746">
            <v>42</v>
          </cell>
          <cell r="N746">
            <v>18</v>
          </cell>
          <cell r="Q746">
            <v>1753</v>
          </cell>
          <cell r="R746">
            <v>423</v>
          </cell>
          <cell r="S746">
            <v>15</v>
          </cell>
          <cell r="U746">
            <v>117</v>
          </cell>
          <cell r="V746">
            <v>4076</v>
          </cell>
          <cell r="X746">
            <v>129</v>
          </cell>
          <cell r="Y746">
            <v>232</v>
          </cell>
          <cell r="Z746">
            <v>68</v>
          </cell>
        </row>
        <row r="747">
          <cell r="C747">
            <v>1013</v>
          </cell>
          <cell r="E747">
            <v>9</v>
          </cell>
          <cell r="F747">
            <v>2014</v>
          </cell>
          <cell r="G747">
            <v>6362</v>
          </cell>
          <cell r="H747">
            <v>1929</v>
          </cell>
          <cell r="I747">
            <v>374</v>
          </cell>
          <cell r="L747">
            <v>1145</v>
          </cell>
          <cell r="M747">
            <v>9</v>
          </cell>
          <cell r="N747">
            <v>0</v>
          </cell>
          <cell r="Q747">
            <v>608</v>
          </cell>
          <cell r="R747">
            <v>150</v>
          </cell>
          <cell r="S747">
            <v>0</v>
          </cell>
          <cell r="U747">
            <v>10</v>
          </cell>
          <cell r="V747">
            <v>1841</v>
          </cell>
          <cell r="X747">
            <v>0</v>
          </cell>
          <cell r="Y747">
            <v>0</v>
          </cell>
          <cell r="Z747">
            <v>0</v>
          </cell>
        </row>
        <row r="748">
          <cell r="C748">
            <v>1014</v>
          </cell>
          <cell r="E748">
            <v>9</v>
          </cell>
          <cell r="F748">
            <v>2014</v>
          </cell>
          <cell r="G748">
            <v>5316</v>
          </cell>
          <cell r="H748">
            <v>3789</v>
          </cell>
          <cell r="I748">
            <v>520</v>
          </cell>
          <cell r="L748">
            <v>567</v>
          </cell>
          <cell r="M748">
            <v>18</v>
          </cell>
          <cell r="N748">
            <v>1</v>
          </cell>
          <cell r="Q748">
            <v>584</v>
          </cell>
          <cell r="R748">
            <v>132</v>
          </cell>
          <cell r="S748">
            <v>0</v>
          </cell>
          <cell r="U748">
            <v>24</v>
          </cell>
          <cell r="V748">
            <v>2922</v>
          </cell>
          <cell r="X748">
            <v>0</v>
          </cell>
          <cell r="Y748">
            <v>61</v>
          </cell>
          <cell r="Z748">
            <v>23</v>
          </cell>
        </row>
        <row r="749">
          <cell r="C749">
            <v>1015</v>
          </cell>
          <cell r="E749">
            <v>9</v>
          </cell>
          <cell r="F749">
            <v>2014</v>
          </cell>
          <cell r="G749">
            <v>10984</v>
          </cell>
          <cell r="H749">
            <v>3966</v>
          </cell>
          <cell r="I749">
            <v>864</v>
          </cell>
          <cell r="L749">
            <v>1409</v>
          </cell>
          <cell r="M749">
            <v>43</v>
          </cell>
          <cell r="N749">
            <v>0</v>
          </cell>
          <cell r="Q749">
            <v>519</v>
          </cell>
          <cell r="R749">
            <v>668</v>
          </cell>
          <cell r="S749">
            <v>213</v>
          </cell>
          <cell r="U749">
            <v>89</v>
          </cell>
          <cell r="V749">
            <v>2969</v>
          </cell>
          <cell r="X749">
            <v>50</v>
          </cell>
          <cell r="Y749">
            <v>132</v>
          </cell>
          <cell r="Z749">
            <v>132</v>
          </cell>
        </row>
        <row r="750">
          <cell r="C750">
            <v>901</v>
          </cell>
          <cell r="E750">
            <v>9</v>
          </cell>
          <cell r="F750">
            <v>2014</v>
          </cell>
          <cell r="G750">
            <v>15277</v>
          </cell>
          <cell r="H750">
            <v>14535</v>
          </cell>
          <cell r="I750">
            <v>3003</v>
          </cell>
          <cell r="L750">
            <v>6691</v>
          </cell>
          <cell r="M750">
            <v>6</v>
          </cell>
          <cell r="N750">
            <v>74</v>
          </cell>
          <cell r="Q750">
            <v>1376</v>
          </cell>
          <cell r="R750">
            <v>859</v>
          </cell>
          <cell r="S750">
            <v>16</v>
          </cell>
          <cell r="U750">
            <v>20</v>
          </cell>
          <cell r="V750">
            <v>21298</v>
          </cell>
          <cell r="X750">
            <v>701</v>
          </cell>
          <cell r="Y750">
            <v>1434</v>
          </cell>
          <cell r="Z750">
            <v>518</v>
          </cell>
        </row>
        <row r="751">
          <cell r="C751">
            <v>902</v>
          </cell>
          <cell r="E751">
            <v>9</v>
          </cell>
          <cell r="F751">
            <v>2014</v>
          </cell>
          <cell r="G751">
            <v>5225</v>
          </cell>
          <cell r="H751">
            <v>2655</v>
          </cell>
          <cell r="I751">
            <v>1270</v>
          </cell>
          <cell r="L751">
            <v>5003</v>
          </cell>
          <cell r="M751">
            <v>112</v>
          </cell>
          <cell r="N751">
            <v>211</v>
          </cell>
          <cell r="Q751">
            <v>674</v>
          </cell>
          <cell r="R751">
            <v>589</v>
          </cell>
          <cell r="S751">
            <v>116</v>
          </cell>
          <cell r="U751">
            <v>525</v>
          </cell>
          <cell r="V751">
            <v>13251</v>
          </cell>
          <cell r="X751">
            <v>531</v>
          </cell>
          <cell r="Y751">
            <v>15</v>
          </cell>
          <cell r="Z751">
            <v>16</v>
          </cell>
        </row>
        <row r="752">
          <cell r="C752">
            <v>903</v>
          </cell>
          <cell r="E752">
            <v>9</v>
          </cell>
          <cell r="F752">
            <v>2014</v>
          </cell>
          <cell r="G752">
            <v>2553</v>
          </cell>
          <cell r="H752">
            <v>1713</v>
          </cell>
          <cell r="I752">
            <v>314</v>
          </cell>
          <cell r="L752">
            <v>1154</v>
          </cell>
          <cell r="M752">
            <v>0</v>
          </cell>
          <cell r="N752">
            <v>0</v>
          </cell>
          <cell r="Q752">
            <v>735</v>
          </cell>
          <cell r="R752">
            <v>31</v>
          </cell>
          <cell r="S752">
            <v>0</v>
          </cell>
          <cell r="U752">
            <v>0</v>
          </cell>
          <cell r="V752">
            <v>3388</v>
          </cell>
          <cell r="X752">
            <v>0</v>
          </cell>
          <cell r="Y752">
            <v>248</v>
          </cell>
          <cell r="Z752">
            <v>0</v>
          </cell>
        </row>
        <row r="753">
          <cell r="C753">
            <v>904</v>
          </cell>
          <cell r="E753">
            <v>9</v>
          </cell>
          <cell r="F753">
            <v>2014</v>
          </cell>
          <cell r="G753">
            <v>284</v>
          </cell>
          <cell r="H753">
            <v>0</v>
          </cell>
          <cell r="I753">
            <v>89</v>
          </cell>
          <cell r="L753">
            <v>1791</v>
          </cell>
          <cell r="M753">
            <v>0</v>
          </cell>
          <cell r="N753">
            <v>0</v>
          </cell>
          <cell r="Q753">
            <v>0</v>
          </cell>
          <cell r="R753">
            <v>51</v>
          </cell>
          <cell r="S753">
            <v>0</v>
          </cell>
          <cell r="U753">
            <v>0</v>
          </cell>
          <cell r="V753">
            <v>648</v>
          </cell>
          <cell r="X753">
            <v>0</v>
          </cell>
          <cell r="Y753">
            <v>138</v>
          </cell>
          <cell r="Z753">
            <v>0</v>
          </cell>
        </row>
        <row r="754">
          <cell r="C754">
            <v>905</v>
          </cell>
          <cell r="E754">
            <v>9</v>
          </cell>
          <cell r="F754">
            <v>2014</v>
          </cell>
          <cell r="G754">
            <v>9593</v>
          </cell>
          <cell r="H754">
            <v>610</v>
          </cell>
          <cell r="I754">
            <v>618</v>
          </cell>
          <cell r="L754">
            <v>2010</v>
          </cell>
          <cell r="M754">
            <v>26</v>
          </cell>
          <cell r="N754">
            <v>9</v>
          </cell>
          <cell r="Q754">
            <v>994</v>
          </cell>
          <cell r="R754">
            <v>285</v>
          </cell>
          <cell r="S754">
            <v>24</v>
          </cell>
          <cell r="U754">
            <v>86</v>
          </cell>
          <cell r="V754">
            <v>17012</v>
          </cell>
          <cell r="X754">
            <v>374</v>
          </cell>
          <cell r="Y754">
            <v>189</v>
          </cell>
          <cell r="Z754">
            <v>70</v>
          </cell>
        </row>
        <row r="755">
          <cell r="C755">
            <v>906</v>
          </cell>
          <cell r="E755">
            <v>9</v>
          </cell>
          <cell r="F755">
            <v>2014</v>
          </cell>
          <cell r="G755">
            <v>9593</v>
          </cell>
          <cell r="H755">
            <v>3884</v>
          </cell>
          <cell r="I755">
            <v>971</v>
          </cell>
          <cell r="L755">
            <v>2675</v>
          </cell>
          <cell r="M755">
            <v>78</v>
          </cell>
          <cell r="N755">
            <v>39</v>
          </cell>
          <cell r="Q755">
            <v>523</v>
          </cell>
          <cell r="R755">
            <v>487</v>
          </cell>
          <cell r="S755">
            <v>36</v>
          </cell>
          <cell r="U755">
            <v>134</v>
          </cell>
          <cell r="V755">
            <v>4185</v>
          </cell>
          <cell r="X755">
            <v>226</v>
          </cell>
          <cell r="Y755">
            <v>453</v>
          </cell>
          <cell r="Z755">
            <v>27</v>
          </cell>
        </row>
        <row r="756">
          <cell r="C756">
            <v>907</v>
          </cell>
          <cell r="E756">
            <v>9</v>
          </cell>
          <cell r="F756">
            <v>2014</v>
          </cell>
          <cell r="G756">
            <v>4438</v>
          </cell>
          <cell r="H756">
            <v>725</v>
          </cell>
          <cell r="I756">
            <v>102</v>
          </cell>
          <cell r="L756">
            <v>189</v>
          </cell>
          <cell r="M756">
            <v>44</v>
          </cell>
          <cell r="N756">
            <v>0</v>
          </cell>
          <cell r="Q756">
            <v>40</v>
          </cell>
          <cell r="R756">
            <v>0</v>
          </cell>
          <cell r="S756">
            <v>3</v>
          </cell>
          <cell r="U756">
            <v>17</v>
          </cell>
          <cell r="V756">
            <v>1185</v>
          </cell>
          <cell r="X756">
            <v>0</v>
          </cell>
          <cell r="Y756">
            <v>72</v>
          </cell>
          <cell r="Z756">
            <v>0</v>
          </cell>
        </row>
        <row r="757">
          <cell r="C757">
            <v>802</v>
          </cell>
          <cell r="E757">
            <v>9</v>
          </cell>
          <cell r="F757">
            <v>2014</v>
          </cell>
          <cell r="G757">
            <v>4581</v>
          </cell>
          <cell r="H757">
            <v>7350</v>
          </cell>
          <cell r="I757">
            <v>959</v>
          </cell>
          <cell r="L757">
            <v>1764</v>
          </cell>
          <cell r="M757">
            <v>32</v>
          </cell>
          <cell r="N757">
            <v>0</v>
          </cell>
          <cell r="Q757">
            <v>303</v>
          </cell>
          <cell r="R757">
            <v>221</v>
          </cell>
          <cell r="S757">
            <v>0</v>
          </cell>
          <cell r="U757">
            <v>55</v>
          </cell>
          <cell r="V757">
            <v>3159</v>
          </cell>
          <cell r="X757">
            <v>124</v>
          </cell>
          <cell r="Y757">
            <v>158</v>
          </cell>
          <cell r="Z757">
            <v>30</v>
          </cell>
        </row>
        <row r="758">
          <cell r="C758">
            <v>803</v>
          </cell>
          <cell r="E758">
            <v>9</v>
          </cell>
          <cell r="F758">
            <v>2014</v>
          </cell>
          <cell r="G758">
            <v>6472</v>
          </cell>
          <cell r="H758">
            <v>8749</v>
          </cell>
          <cell r="I758">
            <v>513</v>
          </cell>
          <cell r="L758">
            <v>2131</v>
          </cell>
          <cell r="M758">
            <v>38</v>
          </cell>
          <cell r="N758">
            <v>113</v>
          </cell>
          <cell r="Q758">
            <v>539</v>
          </cell>
          <cell r="R758">
            <v>255</v>
          </cell>
          <cell r="S758">
            <v>24</v>
          </cell>
          <cell r="U758">
            <v>77</v>
          </cell>
          <cell r="V758">
            <v>9438</v>
          </cell>
          <cell r="X758">
            <v>296</v>
          </cell>
          <cell r="Y758">
            <v>477</v>
          </cell>
          <cell r="Z758">
            <v>46</v>
          </cell>
        </row>
        <row r="759">
          <cell r="C759">
            <v>804</v>
          </cell>
          <cell r="E759">
            <v>9</v>
          </cell>
          <cell r="F759">
            <v>2014</v>
          </cell>
          <cell r="G759">
            <v>10222</v>
          </cell>
          <cell r="H759">
            <v>2365</v>
          </cell>
          <cell r="I759">
            <v>939</v>
          </cell>
          <cell r="L759">
            <v>2887</v>
          </cell>
          <cell r="M759">
            <v>30</v>
          </cell>
          <cell r="N759">
            <v>15</v>
          </cell>
          <cell r="Q759">
            <v>1599</v>
          </cell>
          <cell r="R759">
            <v>282</v>
          </cell>
          <cell r="S759">
            <v>6</v>
          </cell>
          <cell r="U759">
            <v>39</v>
          </cell>
          <cell r="V759">
            <v>4213</v>
          </cell>
          <cell r="X759">
            <v>0</v>
          </cell>
          <cell r="Y759">
            <v>296</v>
          </cell>
          <cell r="Z759">
            <v>38</v>
          </cell>
        </row>
        <row r="760">
          <cell r="C760">
            <v>805</v>
          </cell>
          <cell r="E760">
            <v>9</v>
          </cell>
          <cell r="F760">
            <v>2014</v>
          </cell>
          <cell r="G760">
            <v>6833</v>
          </cell>
          <cell r="H760">
            <v>2843</v>
          </cell>
          <cell r="I760">
            <v>713</v>
          </cell>
          <cell r="L760">
            <v>1941</v>
          </cell>
          <cell r="M760">
            <v>96</v>
          </cell>
          <cell r="N760">
            <v>70</v>
          </cell>
          <cell r="Q760">
            <v>368</v>
          </cell>
          <cell r="R760">
            <v>194</v>
          </cell>
          <cell r="S760">
            <v>23</v>
          </cell>
          <cell r="U760">
            <v>100</v>
          </cell>
          <cell r="V760">
            <v>6298</v>
          </cell>
          <cell r="X760">
            <v>325</v>
          </cell>
          <cell r="Y760">
            <v>245</v>
          </cell>
          <cell r="Z760">
            <v>10</v>
          </cell>
        </row>
        <row r="761">
          <cell r="C761">
            <v>806</v>
          </cell>
          <cell r="E761">
            <v>9</v>
          </cell>
          <cell r="F761">
            <v>2014</v>
          </cell>
          <cell r="G761">
            <v>3321</v>
          </cell>
          <cell r="H761">
            <v>1365</v>
          </cell>
          <cell r="I761">
            <v>606</v>
          </cell>
          <cell r="L761">
            <v>2713</v>
          </cell>
          <cell r="M761">
            <v>84</v>
          </cell>
          <cell r="N761">
            <v>50</v>
          </cell>
          <cell r="Q761">
            <v>252</v>
          </cell>
          <cell r="R761">
            <v>235</v>
          </cell>
          <cell r="S761">
            <v>36</v>
          </cell>
          <cell r="U761">
            <v>167</v>
          </cell>
          <cell r="V761">
            <v>3637</v>
          </cell>
          <cell r="X761">
            <v>97</v>
          </cell>
          <cell r="Y761">
            <v>0</v>
          </cell>
          <cell r="Z761">
            <v>35</v>
          </cell>
        </row>
        <row r="762">
          <cell r="C762">
            <v>807</v>
          </cell>
          <cell r="E762">
            <v>9</v>
          </cell>
          <cell r="F762">
            <v>2014</v>
          </cell>
          <cell r="G762">
            <v>6297</v>
          </cell>
          <cell r="H762">
            <v>2139</v>
          </cell>
          <cell r="I762">
            <v>704</v>
          </cell>
          <cell r="L762">
            <v>2017</v>
          </cell>
          <cell r="M762">
            <v>26</v>
          </cell>
          <cell r="N762">
            <v>11</v>
          </cell>
          <cell r="Q762">
            <v>1657</v>
          </cell>
          <cell r="R762">
            <v>161</v>
          </cell>
          <cell r="S762">
            <v>11</v>
          </cell>
          <cell r="U762">
            <v>68</v>
          </cell>
          <cell r="V762">
            <v>3362</v>
          </cell>
          <cell r="X762">
            <v>0</v>
          </cell>
          <cell r="Y762">
            <v>173</v>
          </cell>
          <cell r="Z762">
            <v>34</v>
          </cell>
        </row>
        <row r="763">
          <cell r="C763">
            <v>808</v>
          </cell>
          <cell r="E763">
            <v>9</v>
          </cell>
          <cell r="F763">
            <v>2014</v>
          </cell>
          <cell r="G763">
            <v>8566</v>
          </cell>
          <cell r="H763">
            <v>2946</v>
          </cell>
          <cell r="I763">
            <v>578</v>
          </cell>
          <cell r="L763">
            <v>2149</v>
          </cell>
          <cell r="M763">
            <v>79</v>
          </cell>
          <cell r="N763">
            <v>0</v>
          </cell>
          <cell r="Q763">
            <v>682</v>
          </cell>
          <cell r="R763">
            <v>156</v>
          </cell>
          <cell r="S763">
            <v>0</v>
          </cell>
          <cell r="U763">
            <v>22</v>
          </cell>
          <cell r="V763">
            <v>4862</v>
          </cell>
          <cell r="X763">
            <v>0</v>
          </cell>
          <cell r="Y763">
            <v>314</v>
          </cell>
          <cell r="Z763">
            <v>149</v>
          </cell>
        </row>
        <row r="764">
          <cell r="C764">
            <v>701</v>
          </cell>
          <cell r="E764">
            <v>9</v>
          </cell>
          <cell r="F764">
            <v>2014</v>
          </cell>
          <cell r="G764">
            <v>22891</v>
          </cell>
          <cell r="H764">
            <v>12658</v>
          </cell>
          <cell r="I764">
            <v>1369</v>
          </cell>
          <cell r="L764">
            <v>7962</v>
          </cell>
          <cell r="M764">
            <v>138</v>
          </cell>
          <cell r="N764">
            <v>139</v>
          </cell>
          <cell r="Q764">
            <v>1522</v>
          </cell>
          <cell r="R764">
            <v>799</v>
          </cell>
          <cell r="S764">
            <v>44</v>
          </cell>
          <cell r="U764">
            <v>270</v>
          </cell>
          <cell r="V764">
            <v>14498</v>
          </cell>
          <cell r="X764">
            <v>532</v>
          </cell>
          <cell r="Y764">
            <v>1187</v>
          </cell>
          <cell r="Z764">
            <v>330</v>
          </cell>
        </row>
        <row r="765">
          <cell r="C765">
            <v>702</v>
          </cell>
          <cell r="E765">
            <v>9</v>
          </cell>
          <cell r="F765">
            <v>2014</v>
          </cell>
          <cell r="G765">
            <v>5947</v>
          </cell>
          <cell r="H765">
            <v>1074</v>
          </cell>
          <cell r="I765">
            <v>457</v>
          </cell>
          <cell r="L765">
            <v>495</v>
          </cell>
          <cell r="M765">
            <v>24</v>
          </cell>
          <cell r="N765">
            <v>0</v>
          </cell>
          <cell r="Q765">
            <v>302</v>
          </cell>
          <cell r="R765">
            <v>39</v>
          </cell>
          <cell r="S765">
            <v>0</v>
          </cell>
          <cell r="U765">
            <v>13</v>
          </cell>
          <cell r="V765">
            <v>2147</v>
          </cell>
          <cell r="X765">
            <v>0</v>
          </cell>
          <cell r="Y765">
            <v>151</v>
          </cell>
          <cell r="Z765">
            <v>44</v>
          </cell>
        </row>
        <row r="766">
          <cell r="C766">
            <v>703</v>
          </cell>
          <cell r="E766">
            <v>9</v>
          </cell>
          <cell r="F766">
            <v>2014</v>
          </cell>
          <cell r="G766">
            <v>5681</v>
          </cell>
          <cell r="H766">
            <v>7655</v>
          </cell>
          <cell r="I766">
            <v>595</v>
          </cell>
          <cell r="L766">
            <v>1918</v>
          </cell>
          <cell r="M766">
            <v>32</v>
          </cell>
          <cell r="N766">
            <v>18</v>
          </cell>
          <cell r="Q766">
            <v>586</v>
          </cell>
          <cell r="R766">
            <v>91</v>
          </cell>
          <cell r="S766">
            <v>10</v>
          </cell>
          <cell r="U766">
            <v>41</v>
          </cell>
          <cell r="V766">
            <v>6630</v>
          </cell>
          <cell r="X766">
            <v>176</v>
          </cell>
          <cell r="Y766">
            <v>372</v>
          </cell>
          <cell r="Z766">
            <v>327</v>
          </cell>
        </row>
        <row r="767">
          <cell r="C767">
            <v>704</v>
          </cell>
          <cell r="E767">
            <v>9</v>
          </cell>
          <cell r="F767">
            <v>2014</v>
          </cell>
          <cell r="G767">
            <v>11603</v>
          </cell>
          <cell r="H767">
            <v>4674</v>
          </cell>
          <cell r="I767">
            <v>1103</v>
          </cell>
          <cell r="L767">
            <v>4385</v>
          </cell>
          <cell r="M767">
            <v>181</v>
          </cell>
          <cell r="N767">
            <v>53</v>
          </cell>
          <cell r="Q767">
            <v>511</v>
          </cell>
          <cell r="R767">
            <v>542</v>
          </cell>
          <cell r="S767">
            <v>67</v>
          </cell>
          <cell r="U767">
            <v>304</v>
          </cell>
          <cell r="V767">
            <v>13160</v>
          </cell>
          <cell r="X767">
            <v>43</v>
          </cell>
          <cell r="Y767">
            <v>336</v>
          </cell>
          <cell r="Z767">
            <v>141</v>
          </cell>
        </row>
        <row r="768">
          <cell r="C768">
            <v>705</v>
          </cell>
          <cell r="E768">
            <v>9</v>
          </cell>
          <cell r="F768">
            <v>2014</v>
          </cell>
          <cell r="G768">
            <v>4773</v>
          </cell>
          <cell r="H768">
            <v>1119</v>
          </cell>
          <cell r="I768">
            <v>497</v>
          </cell>
          <cell r="L768">
            <v>884</v>
          </cell>
          <cell r="M768">
            <v>27</v>
          </cell>
          <cell r="N768">
            <v>0</v>
          </cell>
          <cell r="Q768">
            <v>397</v>
          </cell>
          <cell r="R768">
            <v>101</v>
          </cell>
          <cell r="S768">
            <v>0</v>
          </cell>
          <cell r="U768">
            <v>11</v>
          </cell>
          <cell r="V768">
            <v>2129</v>
          </cell>
          <cell r="X768">
            <v>0</v>
          </cell>
          <cell r="Y768">
            <v>218</v>
          </cell>
          <cell r="Z768">
            <v>37</v>
          </cell>
        </row>
        <row r="769">
          <cell r="C769">
            <v>706</v>
          </cell>
          <cell r="E769">
            <v>9</v>
          </cell>
          <cell r="F769">
            <v>2014</v>
          </cell>
          <cell r="G769">
            <v>9116</v>
          </cell>
          <cell r="H769">
            <v>2981</v>
          </cell>
          <cell r="I769">
            <v>1002</v>
          </cell>
          <cell r="L769">
            <v>2760</v>
          </cell>
          <cell r="M769">
            <v>72</v>
          </cell>
          <cell r="N769">
            <v>38</v>
          </cell>
          <cell r="Q769">
            <v>504</v>
          </cell>
          <cell r="R769">
            <v>386</v>
          </cell>
          <cell r="S769">
            <v>13</v>
          </cell>
          <cell r="U769">
            <v>155</v>
          </cell>
          <cell r="V769">
            <v>7361</v>
          </cell>
          <cell r="X769">
            <v>0</v>
          </cell>
          <cell r="Y769">
            <v>159</v>
          </cell>
          <cell r="Z769">
            <v>0</v>
          </cell>
        </row>
        <row r="770">
          <cell r="C770">
            <v>707</v>
          </cell>
          <cell r="E770">
            <v>9</v>
          </cell>
          <cell r="F770">
            <v>2014</v>
          </cell>
          <cell r="G770">
            <v>3708</v>
          </cell>
          <cell r="H770">
            <v>3154</v>
          </cell>
          <cell r="I770">
            <v>133</v>
          </cell>
          <cell r="L770">
            <v>952</v>
          </cell>
          <cell r="M770">
            <v>13</v>
          </cell>
          <cell r="N770">
            <v>8</v>
          </cell>
          <cell r="Q770">
            <v>281</v>
          </cell>
          <cell r="R770">
            <v>173</v>
          </cell>
          <cell r="S770">
            <v>12</v>
          </cell>
          <cell r="U770">
            <v>50</v>
          </cell>
          <cell r="V770">
            <v>1567</v>
          </cell>
          <cell r="X770">
            <v>0</v>
          </cell>
          <cell r="Y770">
            <v>84</v>
          </cell>
          <cell r="Z770">
            <v>5</v>
          </cell>
        </row>
        <row r="771">
          <cell r="C771">
            <v>708</v>
          </cell>
          <cell r="E771">
            <v>9</v>
          </cell>
          <cell r="F771">
            <v>2014</v>
          </cell>
          <cell r="G771">
            <v>4502</v>
          </cell>
          <cell r="H771">
            <v>1856</v>
          </cell>
          <cell r="I771">
            <v>381</v>
          </cell>
          <cell r="L771">
            <v>1032</v>
          </cell>
          <cell r="M771">
            <v>28</v>
          </cell>
          <cell r="N771">
            <v>0</v>
          </cell>
          <cell r="Q771">
            <v>249</v>
          </cell>
          <cell r="R771">
            <v>79</v>
          </cell>
          <cell r="S771">
            <v>0</v>
          </cell>
          <cell r="U771">
            <v>14</v>
          </cell>
          <cell r="V771">
            <v>2425</v>
          </cell>
          <cell r="X771">
            <v>0</v>
          </cell>
          <cell r="Y771">
            <v>0</v>
          </cell>
          <cell r="Z771">
            <v>49</v>
          </cell>
        </row>
        <row r="772">
          <cell r="C772">
            <v>709</v>
          </cell>
          <cell r="E772">
            <v>9</v>
          </cell>
          <cell r="F772">
            <v>2014</v>
          </cell>
          <cell r="G772">
            <v>3981</v>
          </cell>
          <cell r="H772">
            <v>1802</v>
          </cell>
          <cell r="I772">
            <v>762</v>
          </cell>
          <cell r="L772">
            <v>762</v>
          </cell>
          <cell r="M772">
            <v>0</v>
          </cell>
          <cell r="N772">
            <v>0</v>
          </cell>
          <cell r="Q772">
            <v>0</v>
          </cell>
          <cell r="R772">
            <v>0</v>
          </cell>
          <cell r="S772">
            <v>0</v>
          </cell>
          <cell r="U772">
            <v>10</v>
          </cell>
          <cell r="V772">
            <v>0</v>
          </cell>
          <cell r="X772">
            <v>0</v>
          </cell>
          <cell r="Y772">
            <v>0</v>
          </cell>
          <cell r="Z772">
            <v>0</v>
          </cell>
        </row>
        <row r="773">
          <cell r="C773">
            <v>601</v>
          </cell>
          <cell r="E773">
            <v>9</v>
          </cell>
          <cell r="F773">
            <v>2014</v>
          </cell>
          <cell r="G773">
            <v>13572</v>
          </cell>
          <cell r="H773">
            <v>16975</v>
          </cell>
          <cell r="I773">
            <v>1882</v>
          </cell>
          <cell r="L773">
            <v>9782</v>
          </cell>
          <cell r="M773">
            <v>141</v>
          </cell>
          <cell r="N773">
            <v>185</v>
          </cell>
          <cell r="Q773">
            <v>1794</v>
          </cell>
          <cell r="R773">
            <v>1185</v>
          </cell>
          <cell r="S773">
            <v>128</v>
          </cell>
          <cell r="U773">
            <v>422</v>
          </cell>
          <cell r="V773">
            <v>19285</v>
          </cell>
          <cell r="X773">
            <v>883</v>
          </cell>
          <cell r="Y773">
            <v>1199</v>
          </cell>
          <cell r="Z773">
            <v>409</v>
          </cell>
        </row>
        <row r="774">
          <cell r="C774">
            <v>602</v>
          </cell>
          <cell r="E774">
            <v>9</v>
          </cell>
          <cell r="F774">
            <v>2014</v>
          </cell>
          <cell r="G774">
            <v>3015</v>
          </cell>
          <cell r="H774">
            <v>9100</v>
          </cell>
          <cell r="I774">
            <v>459</v>
          </cell>
          <cell r="L774">
            <v>1188</v>
          </cell>
          <cell r="M774">
            <v>31</v>
          </cell>
          <cell r="N774">
            <v>0</v>
          </cell>
          <cell r="Q774">
            <v>507</v>
          </cell>
          <cell r="R774">
            <v>430</v>
          </cell>
          <cell r="S774">
            <v>6</v>
          </cell>
          <cell r="U774">
            <v>20</v>
          </cell>
          <cell r="V774">
            <v>2621</v>
          </cell>
          <cell r="X774">
            <v>81</v>
          </cell>
          <cell r="Y774">
            <v>143</v>
          </cell>
          <cell r="Z774">
            <v>35</v>
          </cell>
        </row>
        <row r="775">
          <cell r="C775">
            <v>603</v>
          </cell>
          <cell r="E775">
            <v>9</v>
          </cell>
          <cell r="F775">
            <v>2014</v>
          </cell>
          <cell r="G775">
            <v>4918</v>
          </cell>
          <cell r="H775">
            <v>4416</v>
          </cell>
          <cell r="I775">
            <v>567</v>
          </cell>
          <cell r="L775">
            <v>1416</v>
          </cell>
          <cell r="M775">
            <v>65</v>
          </cell>
          <cell r="N775">
            <v>0</v>
          </cell>
          <cell r="Q775">
            <v>671</v>
          </cell>
          <cell r="R775">
            <v>124</v>
          </cell>
          <cell r="S775">
            <v>10</v>
          </cell>
          <cell r="U775">
            <v>34</v>
          </cell>
          <cell r="V775">
            <v>2725</v>
          </cell>
          <cell r="X775">
            <v>0</v>
          </cell>
          <cell r="Y775">
            <v>160</v>
          </cell>
          <cell r="Z775">
            <v>61</v>
          </cell>
        </row>
        <row r="776">
          <cell r="C776">
            <v>604</v>
          </cell>
          <cell r="E776">
            <v>9</v>
          </cell>
          <cell r="F776">
            <v>2014</v>
          </cell>
          <cell r="G776">
            <v>5731</v>
          </cell>
          <cell r="H776">
            <v>8981</v>
          </cell>
          <cell r="I776">
            <v>816</v>
          </cell>
          <cell r="L776">
            <v>3589</v>
          </cell>
          <cell r="M776">
            <v>144</v>
          </cell>
          <cell r="N776">
            <v>127</v>
          </cell>
          <cell r="Q776">
            <v>984</v>
          </cell>
          <cell r="R776">
            <v>444</v>
          </cell>
          <cell r="S776">
            <v>43</v>
          </cell>
          <cell r="U776">
            <v>246</v>
          </cell>
          <cell r="V776">
            <v>6408</v>
          </cell>
          <cell r="X776">
            <v>424</v>
          </cell>
          <cell r="Y776">
            <v>226</v>
          </cell>
          <cell r="Z776">
            <v>91</v>
          </cell>
        </row>
        <row r="777">
          <cell r="C777">
            <v>605</v>
          </cell>
          <cell r="E777">
            <v>9</v>
          </cell>
          <cell r="F777">
            <v>2014</v>
          </cell>
          <cell r="G777">
            <v>4630</v>
          </cell>
          <cell r="H777">
            <v>5570</v>
          </cell>
          <cell r="I777">
            <v>436</v>
          </cell>
          <cell r="L777">
            <v>1549</v>
          </cell>
          <cell r="M777">
            <v>15</v>
          </cell>
          <cell r="N777">
            <v>1</v>
          </cell>
          <cell r="Q777">
            <v>275</v>
          </cell>
          <cell r="R777">
            <v>144</v>
          </cell>
          <cell r="S777">
            <v>1</v>
          </cell>
          <cell r="U777">
            <v>7</v>
          </cell>
          <cell r="V777">
            <v>3889</v>
          </cell>
          <cell r="X777">
            <v>72</v>
          </cell>
          <cell r="Y777">
            <v>153</v>
          </cell>
          <cell r="Z777">
            <v>0</v>
          </cell>
        </row>
        <row r="778">
          <cell r="C778">
            <v>606</v>
          </cell>
          <cell r="E778">
            <v>9</v>
          </cell>
          <cell r="F778">
            <v>2014</v>
          </cell>
          <cell r="G778">
            <v>5440</v>
          </cell>
          <cell r="H778">
            <v>9900</v>
          </cell>
          <cell r="I778">
            <v>570</v>
          </cell>
          <cell r="L778">
            <v>2576</v>
          </cell>
          <cell r="M778">
            <v>75</v>
          </cell>
          <cell r="N778">
            <v>2</v>
          </cell>
          <cell r="Q778">
            <v>436</v>
          </cell>
          <cell r="R778">
            <v>369</v>
          </cell>
          <cell r="S778">
            <v>110</v>
          </cell>
          <cell r="U778">
            <v>137</v>
          </cell>
          <cell r="V778">
            <v>8381</v>
          </cell>
          <cell r="X778">
            <v>179</v>
          </cell>
          <cell r="Y778">
            <v>381</v>
          </cell>
          <cell r="Z778">
            <v>83</v>
          </cell>
        </row>
        <row r="779">
          <cell r="C779">
            <v>607</v>
          </cell>
          <cell r="E779">
            <v>9</v>
          </cell>
          <cell r="F779">
            <v>2014</v>
          </cell>
          <cell r="G779">
            <v>5205</v>
          </cell>
          <cell r="H779">
            <v>5428</v>
          </cell>
          <cell r="I779">
            <v>360</v>
          </cell>
          <cell r="L779">
            <v>1356</v>
          </cell>
          <cell r="M779">
            <v>22</v>
          </cell>
          <cell r="N779">
            <v>0</v>
          </cell>
          <cell r="Q779">
            <v>249</v>
          </cell>
          <cell r="R779">
            <v>151</v>
          </cell>
          <cell r="S779">
            <v>22</v>
          </cell>
          <cell r="U779">
            <v>62</v>
          </cell>
          <cell r="V779">
            <v>3111</v>
          </cell>
          <cell r="X779">
            <v>0</v>
          </cell>
          <cell r="Y779">
            <v>239</v>
          </cell>
          <cell r="Z779">
            <v>24</v>
          </cell>
        </row>
        <row r="780">
          <cell r="C780">
            <v>608</v>
          </cell>
          <cell r="E780">
            <v>9</v>
          </cell>
          <cell r="F780">
            <v>2014</v>
          </cell>
          <cell r="G780">
            <v>4408</v>
          </cell>
          <cell r="H780">
            <v>5594</v>
          </cell>
          <cell r="I780">
            <v>370</v>
          </cell>
          <cell r="L780">
            <v>1462</v>
          </cell>
          <cell r="M780">
            <v>5</v>
          </cell>
          <cell r="N780">
            <v>5</v>
          </cell>
          <cell r="Q780">
            <v>265</v>
          </cell>
          <cell r="R780">
            <v>193</v>
          </cell>
          <cell r="S780">
            <v>3</v>
          </cell>
          <cell r="U780">
            <v>32</v>
          </cell>
          <cell r="V780">
            <v>2796</v>
          </cell>
          <cell r="X780">
            <v>0</v>
          </cell>
          <cell r="Y780">
            <v>131</v>
          </cell>
          <cell r="Z780">
            <v>0</v>
          </cell>
        </row>
        <row r="781">
          <cell r="C781">
            <v>501</v>
          </cell>
          <cell r="E781">
            <v>9</v>
          </cell>
          <cell r="F781">
            <v>2014</v>
          </cell>
          <cell r="G781">
            <v>9790</v>
          </cell>
          <cell r="H781">
            <v>9702</v>
          </cell>
          <cell r="I781">
            <v>1468</v>
          </cell>
          <cell r="L781">
            <v>6036</v>
          </cell>
          <cell r="M781">
            <v>94</v>
          </cell>
          <cell r="N781">
            <v>183</v>
          </cell>
          <cell r="Q781">
            <v>1273</v>
          </cell>
          <cell r="R781">
            <v>839</v>
          </cell>
          <cell r="S781">
            <v>104</v>
          </cell>
          <cell r="U781">
            <v>225</v>
          </cell>
          <cell r="V781">
            <v>9576</v>
          </cell>
          <cell r="X781">
            <v>258</v>
          </cell>
          <cell r="Y781">
            <v>603</v>
          </cell>
          <cell r="Z781">
            <v>180</v>
          </cell>
        </row>
        <row r="782">
          <cell r="C782">
            <v>502</v>
          </cell>
          <cell r="E782">
            <v>9</v>
          </cell>
          <cell r="F782">
            <v>2014</v>
          </cell>
          <cell r="G782">
            <v>2230</v>
          </cell>
          <cell r="H782">
            <v>4008</v>
          </cell>
          <cell r="I782">
            <v>282</v>
          </cell>
          <cell r="L782">
            <v>926</v>
          </cell>
          <cell r="M782">
            <v>31</v>
          </cell>
          <cell r="N782">
            <v>10</v>
          </cell>
          <cell r="Q782">
            <v>209</v>
          </cell>
          <cell r="R782">
            <v>89</v>
          </cell>
          <cell r="S782">
            <v>13</v>
          </cell>
          <cell r="U782">
            <v>34</v>
          </cell>
          <cell r="V782">
            <v>2442</v>
          </cell>
          <cell r="X782">
            <v>50</v>
          </cell>
          <cell r="Y782">
            <v>206</v>
          </cell>
          <cell r="Z782">
            <v>42</v>
          </cell>
        </row>
        <row r="783">
          <cell r="C783">
            <v>503</v>
          </cell>
          <cell r="E783">
            <v>9</v>
          </cell>
          <cell r="F783">
            <v>2014</v>
          </cell>
          <cell r="G783">
            <v>3889</v>
          </cell>
          <cell r="H783">
            <v>4912</v>
          </cell>
          <cell r="I783">
            <v>505</v>
          </cell>
          <cell r="L783">
            <v>2301</v>
          </cell>
          <cell r="M783">
            <v>33</v>
          </cell>
          <cell r="N783">
            <v>44</v>
          </cell>
          <cell r="Q783">
            <v>528</v>
          </cell>
          <cell r="R783">
            <v>391</v>
          </cell>
          <cell r="S783">
            <v>55</v>
          </cell>
          <cell r="U783">
            <v>137</v>
          </cell>
          <cell r="V783">
            <v>4367</v>
          </cell>
          <cell r="X783">
            <v>87</v>
          </cell>
          <cell r="Y783">
            <v>236</v>
          </cell>
          <cell r="Z783">
            <v>129</v>
          </cell>
        </row>
        <row r="784">
          <cell r="C784">
            <v>504</v>
          </cell>
          <cell r="E784">
            <v>9</v>
          </cell>
          <cell r="F784">
            <v>2014</v>
          </cell>
          <cell r="G784">
            <v>3402</v>
          </cell>
          <cell r="H784">
            <v>3516</v>
          </cell>
          <cell r="I784">
            <v>180</v>
          </cell>
          <cell r="L784">
            <v>963</v>
          </cell>
          <cell r="M784">
            <v>10</v>
          </cell>
          <cell r="N784">
            <v>22</v>
          </cell>
          <cell r="Q784">
            <v>91</v>
          </cell>
          <cell r="R784">
            <v>80</v>
          </cell>
          <cell r="S784">
            <v>6</v>
          </cell>
          <cell r="U784">
            <v>30</v>
          </cell>
          <cell r="V784">
            <v>1021</v>
          </cell>
          <cell r="X784">
            <v>16</v>
          </cell>
          <cell r="Y784">
            <v>80</v>
          </cell>
          <cell r="Z784">
            <v>31</v>
          </cell>
        </row>
        <row r="785">
          <cell r="C785">
            <v>505</v>
          </cell>
          <cell r="E785">
            <v>9</v>
          </cell>
          <cell r="F785">
            <v>2014</v>
          </cell>
          <cell r="G785">
            <v>1210</v>
          </cell>
          <cell r="H785">
            <v>3396</v>
          </cell>
          <cell r="I785">
            <v>96</v>
          </cell>
          <cell r="L785">
            <v>1043</v>
          </cell>
          <cell r="M785">
            <v>21</v>
          </cell>
          <cell r="N785">
            <v>20</v>
          </cell>
          <cell r="Q785">
            <v>77</v>
          </cell>
          <cell r="R785">
            <v>110</v>
          </cell>
          <cell r="S785">
            <v>25</v>
          </cell>
          <cell r="U785">
            <v>54</v>
          </cell>
          <cell r="V785">
            <v>1529</v>
          </cell>
          <cell r="X785">
            <v>27</v>
          </cell>
          <cell r="Y785">
            <v>71</v>
          </cell>
          <cell r="Z785">
            <v>30</v>
          </cell>
        </row>
        <row r="786">
          <cell r="C786">
            <v>506</v>
          </cell>
          <cell r="E786">
            <v>9</v>
          </cell>
          <cell r="F786">
            <v>2014</v>
          </cell>
          <cell r="G786">
            <v>3686</v>
          </cell>
          <cell r="H786">
            <v>4658</v>
          </cell>
          <cell r="I786">
            <v>535</v>
          </cell>
          <cell r="L786">
            <v>2048</v>
          </cell>
          <cell r="M786">
            <v>52</v>
          </cell>
          <cell r="N786">
            <v>27</v>
          </cell>
          <cell r="Q786">
            <v>425</v>
          </cell>
          <cell r="R786">
            <v>122</v>
          </cell>
          <cell r="S786">
            <v>81</v>
          </cell>
          <cell r="U786">
            <v>121</v>
          </cell>
          <cell r="V786">
            <v>5485</v>
          </cell>
          <cell r="X786">
            <v>82</v>
          </cell>
          <cell r="Y786">
            <v>296</v>
          </cell>
          <cell r="Z786">
            <v>84</v>
          </cell>
        </row>
        <row r="787">
          <cell r="C787">
            <v>507</v>
          </cell>
          <cell r="E787">
            <v>9</v>
          </cell>
          <cell r="F787">
            <v>2014</v>
          </cell>
          <cell r="G787">
            <v>2561</v>
          </cell>
          <cell r="H787">
            <v>2611</v>
          </cell>
          <cell r="I787">
            <v>191</v>
          </cell>
          <cell r="L787">
            <v>409</v>
          </cell>
          <cell r="M787">
            <v>2</v>
          </cell>
          <cell r="N787">
            <v>6</v>
          </cell>
          <cell r="Q787">
            <v>257</v>
          </cell>
          <cell r="R787">
            <v>92</v>
          </cell>
          <cell r="S787">
            <v>0</v>
          </cell>
          <cell r="U787">
            <v>32</v>
          </cell>
          <cell r="V787">
            <v>1256</v>
          </cell>
          <cell r="X787">
            <v>16</v>
          </cell>
          <cell r="Y787">
            <v>72</v>
          </cell>
          <cell r="Z787">
            <v>14</v>
          </cell>
        </row>
        <row r="788">
          <cell r="C788">
            <v>508</v>
          </cell>
          <cell r="E788">
            <v>9</v>
          </cell>
          <cell r="F788">
            <v>2014</v>
          </cell>
          <cell r="G788">
            <v>1971</v>
          </cell>
          <cell r="H788">
            <v>5801</v>
          </cell>
          <cell r="I788">
            <v>281</v>
          </cell>
          <cell r="L788">
            <v>1266</v>
          </cell>
          <cell r="M788">
            <v>41</v>
          </cell>
          <cell r="N788">
            <v>74</v>
          </cell>
          <cell r="Q788">
            <v>151</v>
          </cell>
          <cell r="R788">
            <v>107</v>
          </cell>
          <cell r="S788">
            <v>67</v>
          </cell>
          <cell r="U788">
            <v>109</v>
          </cell>
          <cell r="V788">
            <v>1555</v>
          </cell>
          <cell r="X788">
            <v>85</v>
          </cell>
          <cell r="Y788">
            <v>84</v>
          </cell>
          <cell r="Z788">
            <v>34</v>
          </cell>
        </row>
        <row r="789">
          <cell r="C789">
            <v>509</v>
          </cell>
          <cell r="E789">
            <v>9</v>
          </cell>
          <cell r="F789">
            <v>2014</v>
          </cell>
          <cell r="G789">
            <v>3623</v>
          </cell>
          <cell r="H789">
            <v>3816</v>
          </cell>
          <cell r="I789">
            <v>348</v>
          </cell>
          <cell r="L789">
            <v>1632</v>
          </cell>
          <cell r="M789">
            <v>32</v>
          </cell>
          <cell r="N789">
            <v>29</v>
          </cell>
          <cell r="Q789">
            <v>478</v>
          </cell>
          <cell r="R789">
            <v>148</v>
          </cell>
          <cell r="S789">
            <v>18</v>
          </cell>
          <cell r="U789">
            <v>40</v>
          </cell>
          <cell r="V789">
            <v>5475</v>
          </cell>
          <cell r="X789">
            <v>94</v>
          </cell>
          <cell r="Y789">
            <v>116</v>
          </cell>
          <cell r="Z789">
            <v>25</v>
          </cell>
        </row>
        <row r="790">
          <cell r="C790">
            <v>501</v>
          </cell>
          <cell r="E790">
            <v>9</v>
          </cell>
          <cell r="F790">
            <v>2014</v>
          </cell>
          <cell r="G790">
            <v>12196</v>
          </cell>
          <cell r="H790">
            <v>11856</v>
          </cell>
          <cell r="I790">
            <v>1492</v>
          </cell>
          <cell r="L790">
            <v>6273</v>
          </cell>
          <cell r="M790">
            <v>81</v>
          </cell>
          <cell r="N790">
            <v>133</v>
          </cell>
          <cell r="Q790">
            <v>1346</v>
          </cell>
          <cell r="R790">
            <v>928</v>
          </cell>
          <cell r="S790">
            <v>117</v>
          </cell>
          <cell r="U790">
            <v>246</v>
          </cell>
          <cell r="V790">
            <v>9316</v>
          </cell>
          <cell r="X790">
            <v>344</v>
          </cell>
          <cell r="Y790">
            <v>740</v>
          </cell>
          <cell r="Z790">
            <v>216</v>
          </cell>
        </row>
        <row r="791">
          <cell r="C791">
            <v>502</v>
          </cell>
          <cell r="E791">
            <v>9</v>
          </cell>
          <cell r="F791">
            <v>2014</v>
          </cell>
          <cell r="G791">
            <v>2443</v>
          </cell>
          <cell r="H791">
            <v>3877</v>
          </cell>
          <cell r="I791">
            <v>327</v>
          </cell>
          <cell r="L791">
            <v>1134</v>
          </cell>
          <cell r="M791">
            <v>19</v>
          </cell>
          <cell r="N791">
            <v>10</v>
          </cell>
          <cell r="Q791">
            <v>231</v>
          </cell>
          <cell r="R791">
            <v>140</v>
          </cell>
          <cell r="S791">
            <v>22</v>
          </cell>
          <cell r="U791">
            <v>49</v>
          </cell>
          <cell r="V791">
            <v>2591</v>
          </cell>
          <cell r="X791">
            <v>61</v>
          </cell>
          <cell r="Y791">
            <v>191</v>
          </cell>
          <cell r="Z791">
            <v>49</v>
          </cell>
        </row>
        <row r="792">
          <cell r="C792">
            <v>503</v>
          </cell>
          <cell r="E792">
            <v>9</v>
          </cell>
          <cell r="F792">
            <v>2014</v>
          </cell>
          <cell r="G792">
            <v>3948</v>
          </cell>
          <cell r="H792">
            <v>4629</v>
          </cell>
          <cell r="I792">
            <v>540</v>
          </cell>
          <cell r="L792">
            <v>2550</v>
          </cell>
          <cell r="M792">
            <v>58</v>
          </cell>
          <cell r="N792">
            <v>62</v>
          </cell>
          <cell r="Q792">
            <v>539</v>
          </cell>
          <cell r="R792">
            <v>416</v>
          </cell>
          <cell r="S792">
            <v>61</v>
          </cell>
          <cell r="U792">
            <v>167</v>
          </cell>
          <cell r="V792">
            <v>4618</v>
          </cell>
          <cell r="X792">
            <v>98</v>
          </cell>
          <cell r="Y792">
            <v>239</v>
          </cell>
          <cell r="Z792">
            <v>144</v>
          </cell>
        </row>
        <row r="793">
          <cell r="C793">
            <v>504</v>
          </cell>
          <cell r="E793">
            <v>9</v>
          </cell>
          <cell r="F793">
            <v>2014</v>
          </cell>
          <cell r="G793">
            <v>2997</v>
          </cell>
          <cell r="H793">
            <v>3218</v>
          </cell>
          <cell r="I793">
            <v>229</v>
          </cell>
          <cell r="L793">
            <v>1138</v>
          </cell>
          <cell r="M793">
            <v>22</v>
          </cell>
          <cell r="N793">
            <v>41</v>
          </cell>
          <cell r="Q793">
            <v>87</v>
          </cell>
          <cell r="R793">
            <v>71</v>
          </cell>
          <cell r="S793">
            <v>12</v>
          </cell>
          <cell r="U793">
            <v>50</v>
          </cell>
          <cell r="V793">
            <v>1306</v>
          </cell>
          <cell r="X793">
            <v>17</v>
          </cell>
          <cell r="Y793">
            <v>91</v>
          </cell>
          <cell r="Z793">
            <v>43</v>
          </cell>
        </row>
        <row r="794">
          <cell r="C794">
            <v>505</v>
          </cell>
          <cell r="E794">
            <v>9</v>
          </cell>
          <cell r="F794">
            <v>2014</v>
          </cell>
          <cell r="G794">
            <v>1216</v>
          </cell>
          <cell r="H794">
            <v>3339</v>
          </cell>
          <cell r="I794">
            <v>134</v>
          </cell>
          <cell r="L794">
            <v>1052</v>
          </cell>
          <cell r="M794">
            <v>23</v>
          </cell>
          <cell r="N794">
            <v>20</v>
          </cell>
          <cell r="Q794">
            <v>97</v>
          </cell>
          <cell r="R794">
            <v>107</v>
          </cell>
          <cell r="S794">
            <v>26</v>
          </cell>
          <cell r="U794">
            <v>47</v>
          </cell>
          <cell r="V794">
            <v>1798</v>
          </cell>
          <cell r="X794">
            <v>27</v>
          </cell>
          <cell r="Y794">
            <v>69</v>
          </cell>
          <cell r="Z794">
            <v>41</v>
          </cell>
        </row>
        <row r="795">
          <cell r="C795">
            <v>506</v>
          </cell>
          <cell r="E795">
            <v>9</v>
          </cell>
          <cell r="F795">
            <v>2014</v>
          </cell>
          <cell r="G795">
            <v>3946</v>
          </cell>
          <cell r="H795">
            <v>4892</v>
          </cell>
          <cell r="I795">
            <v>519</v>
          </cell>
          <cell r="L795">
            <v>2242</v>
          </cell>
          <cell r="M795">
            <v>57</v>
          </cell>
          <cell r="N795">
            <v>34</v>
          </cell>
          <cell r="Q795">
            <v>476</v>
          </cell>
          <cell r="R795">
            <v>165</v>
          </cell>
          <cell r="S795">
            <v>67</v>
          </cell>
          <cell r="U795">
            <v>147</v>
          </cell>
          <cell r="V795">
            <v>6058</v>
          </cell>
          <cell r="X795">
            <v>68</v>
          </cell>
          <cell r="Y795">
            <v>256</v>
          </cell>
          <cell r="Z795">
            <v>91</v>
          </cell>
        </row>
        <row r="796">
          <cell r="C796">
            <v>507</v>
          </cell>
          <cell r="E796">
            <v>9</v>
          </cell>
          <cell r="F796">
            <v>2014</v>
          </cell>
          <cell r="G796">
            <v>2665</v>
          </cell>
          <cell r="H796">
            <v>2785</v>
          </cell>
          <cell r="I796">
            <v>175</v>
          </cell>
          <cell r="L796">
            <v>454</v>
          </cell>
          <cell r="M796">
            <v>23</v>
          </cell>
          <cell r="N796">
            <v>0</v>
          </cell>
          <cell r="Q796">
            <v>285</v>
          </cell>
          <cell r="R796">
            <v>68</v>
          </cell>
          <cell r="S796">
            <v>0</v>
          </cell>
          <cell r="U796">
            <v>19</v>
          </cell>
          <cell r="V796">
            <v>1063</v>
          </cell>
          <cell r="X796">
            <v>20</v>
          </cell>
          <cell r="Y796">
            <v>50</v>
          </cell>
          <cell r="Z796">
            <v>16</v>
          </cell>
        </row>
        <row r="797">
          <cell r="C797">
            <v>508</v>
          </cell>
          <cell r="E797">
            <v>9</v>
          </cell>
          <cell r="F797">
            <v>2014</v>
          </cell>
          <cell r="G797">
            <v>1953</v>
          </cell>
          <cell r="H797">
            <v>4984</v>
          </cell>
          <cell r="I797">
            <v>233</v>
          </cell>
          <cell r="L797">
            <v>866</v>
          </cell>
          <cell r="M797">
            <v>32</v>
          </cell>
          <cell r="N797">
            <v>38</v>
          </cell>
          <cell r="Q797">
            <v>133</v>
          </cell>
          <cell r="R797">
            <v>58</v>
          </cell>
          <cell r="S797">
            <v>31</v>
          </cell>
          <cell r="U797">
            <v>73</v>
          </cell>
          <cell r="V797">
            <v>1444</v>
          </cell>
          <cell r="X797">
            <v>58</v>
          </cell>
          <cell r="Y797">
            <v>74</v>
          </cell>
          <cell r="Z797">
            <v>30</v>
          </cell>
        </row>
        <row r="798">
          <cell r="C798">
            <v>509</v>
          </cell>
          <cell r="E798">
            <v>9</v>
          </cell>
          <cell r="F798">
            <v>2014</v>
          </cell>
          <cell r="G798">
            <v>3262</v>
          </cell>
          <cell r="H798">
            <v>3541</v>
          </cell>
          <cell r="I798">
            <v>362</v>
          </cell>
          <cell r="L798">
            <v>1840</v>
          </cell>
          <cell r="M798">
            <v>59</v>
          </cell>
          <cell r="N798">
            <v>20</v>
          </cell>
          <cell r="Q798">
            <v>473</v>
          </cell>
          <cell r="R798">
            <v>171</v>
          </cell>
          <cell r="S798">
            <v>21</v>
          </cell>
          <cell r="U798">
            <v>41</v>
          </cell>
          <cell r="V798">
            <v>6323</v>
          </cell>
          <cell r="X798">
            <v>91</v>
          </cell>
          <cell r="Y798">
            <v>179</v>
          </cell>
          <cell r="Z798">
            <v>30</v>
          </cell>
        </row>
        <row r="799">
          <cell r="C799">
            <v>401</v>
          </cell>
          <cell r="E799">
            <v>9</v>
          </cell>
          <cell r="F799">
            <v>2014</v>
          </cell>
          <cell r="G799">
            <v>10303</v>
          </cell>
          <cell r="H799">
            <v>12021</v>
          </cell>
          <cell r="I799">
            <v>2135</v>
          </cell>
          <cell r="L799">
            <v>8299</v>
          </cell>
          <cell r="M799">
            <v>84</v>
          </cell>
          <cell r="N799">
            <v>246</v>
          </cell>
          <cell r="Q799">
            <v>1686</v>
          </cell>
          <cell r="R799">
            <v>1152</v>
          </cell>
          <cell r="S799">
            <v>123</v>
          </cell>
          <cell r="U799">
            <v>309</v>
          </cell>
          <cell r="V799">
            <v>20508</v>
          </cell>
          <cell r="X799">
            <v>486</v>
          </cell>
          <cell r="Y799">
            <v>1550</v>
          </cell>
          <cell r="Z799">
            <v>664</v>
          </cell>
        </row>
        <row r="800">
          <cell r="C800">
            <v>402</v>
          </cell>
          <cell r="E800">
            <v>9</v>
          </cell>
          <cell r="F800">
            <v>2014</v>
          </cell>
          <cell r="G800">
            <v>5422</v>
          </cell>
          <cell r="H800">
            <v>2555</v>
          </cell>
          <cell r="I800">
            <v>466</v>
          </cell>
          <cell r="L800">
            <v>2790</v>
          </cell>
          <cell r="M800">
            <v>36</v>
          </cell>
          <cell r="N800">
            <v>88</v>
          </cell>
          <cell r="Q800">
            <v>632</v>
          </cell>
          <cell r="R800">
            <v>179</v>
          </cell>
          <cell r="S800">
            <v>21</v>
          </cell>
          <cell r="U800">
            <v>78</v>
          </cell>
          <cell r="V800">
            <v>7945</v>
          </cell>
          <cell r="X800">
            <v>86</v>
          </cell>
          <cell r="Y800">
            <v>378</v>
          </cell>
          <cell r="Z800">
            <v>149</v>
          </cell>
        </row>
        <row r="801">
          <cell r="C801">
            <v>403</v>
          </cell>
          <cell r="E801">
            <v>9</v>
          </cell>
          <cell r="F801">
            <v>2014</v>
          </cell>
          <cell r="G801">
            <v>3237</v>
          </cell>
          <cell r="H801">
            <v>2678</v>
          </cell>
          <cell r="I801">
            <v>538</v>
          </cell>
          <cell r="L801">
            <v>2230</v>
          </cell>
          <cell r="M801">
            <v>32</v>
          </cell>
          <cell r="N801">
            <v>79</v>
          </cell>
          <cell r="Q801">
            <v>263</v>
          </cell>
          <cell r="R801">
            <v>167</v>
          </cell>
          <cell r="S801">
            <v>14</v>
          </cell>
          <cell r="U801">
            <v>68</v>
          </cell>
          <cell r="V801">
            <v>4613</v>
          </cell>
          <cell r="X801">
            <v>0</v>
          </cell>
          <cell r="Y801">
            <v>250</v>
          </cell>
          <cell r="Z801">
            <v>0</v>
          </cell>
        </row>
        <row r="802">
          <cell r="C802">
            <v>404</v>
          </cell>
          <cell r="E802">
            <v>9</v>
          </cell>
          <cell r="F802">
            <v>2014</v>
          </cell>
          <cell r="G802">
            <v>6354</v>
          </cell>
          <cell r="H802">
            <v>4222</v>
          </cell>
          <cell r="I802">
            <v>452</v>
          </cell>
          <cell r="L802">
            <v>2398</v>
          </cell>
          <cell r="M802">
            <v>19</v>
          </cell>
          <cell r="N802">
            <v>53</v>
          </cell>
          <cell r="Q802">
            <v>578</v>
          </cell>
          <cell r="R802">
            <v>124</v>
          </cell>
          <cell r="S802">
            <v>17</v>
          </cell>
          <cell r="U802">
            <v>62</v>
          </cell>
          <cell r="V802">
            <v>6607</v>
          </cell>
          <cell r="X802">
            <v>0</v>
          </cell>
          <cell r="Y802">
            <v>517</v>
          </cell>
          <cell r="Z802">
            <v>9</v>
          </cell>
        </row>
        <row r="803">
          <cell r="C803">
            <v>405</v>
          </cell>
          <cell r="E803">
            <v>9</v>
          </cell>
          <cell r="F803">
            <v>2014</v>
          </cell>
          <cell r="G803">
            <v>2855</v>
          </cell>
          <cell r="H803">
            <v>2046</v>
          </cell>
          <cell r="I803">
            <v>415</v>
          </cell>
          <cell r="L803">
            <v>2346</v>
          </cell>
          <cell r="M803">
            <v>35</v>
          </cell>
          <cell r="N803">
            <v>144</v>
          </cell>
          <cell r="Q803">
            <v>176</v>
          </cell>
          <cell r="R803">
            <v>57</v>
          </cell>
          <cell r="S803">
            <v>66</v>
          </cell>
          <cell r="U803">
            <v>128</v>
          </cell>
          <cell r="V803">
            <v>4816</v>
          </cell>
          <cell r="X803">
            <v>0</v>
          </cell>
          <cell r="Y803">
            <v>184</v>
          </cell>
          <cell r="Z803">
            <v>115</v>
          </cell>
        </row>
        <row r="804">
          <cell r="C804">
            <v>406</v>
          </cell>
          <cell r="E804">
            <v>9</v>
          </cell>
          <cell r="F804">
            <v>2014</v>
          </cell>
          <cell r="G804">
            <v>3299</v>
          </cell>
          <cell r="H804">
            <v>3058</v>
          </cell>
          <cell r="I804">
            <v>379</v>
          </cell>
          <cell r="L804">
            <v>749</v>
          </cell>
          <cell r="M804">
            <v>0</v>
          </cell>
          <cell r="N804">
            <v>0</v>
          </cell>
          <cell r="Q804">
            <v>333</v>
          </cell>
          <cell r="R804">
            <v>178</v>
          </cell>
          <cell r="S804">
            <v>0</v>
          </cell>
          <cell r="U804">
            <v>32</v>
          </cell>
          <cell r="V804">
            <v>2194</v>
          </cell>
          <cell r="X804">
            <v>0</v>
          </cell>
          <cell r="Y804">
            <v>235</v>
          </cell>
          <cell r="Z804">
            <v>0</v>
          </cell>
        </row>
        <row r="805">
          <cell r="C805">
            <v>407</v>
          </cell>
          <cell r="E805">
            <v>9</v>
          </cell>
          <cell r="F805">
            <v>2014</v>
          </cell>
          <cell r="G805">
            <v>4549</v>
          </cell>
          <cell r="H805">
            <v>1287</v>
          </cell>
          <cell r="I805">
            <v>702</v>
          </cell>
          <cell r="L805">
            <v>2185</v>
          </cell>
          <cell r="M805">
            <v>53</v>
          </cell>
          <cell r="N805">
            <v>0</v>
          </cell>
          <cell r="Q805">
            <v>383</v>
          </cell>
          <cell r="R805">
            <v>115</v>
          </cell>
          <cell r="S805">
            <v>0</v>
          </cell>
          <cell r="U805">
            <v>63</v>
          </cell>
          <cell r="V805">
            <v>3336</v>
          </cell>
          <cell r="X805">
            <v>0</v>
          </cell>
          <cell r="Y805">
            <v>352</v>
          </cell>
          <cell r="Z805">
            <v>144</v>
          </cell>
        </row>
        <row r="806">
          <cell r="C806">
            <v>408</v>
          </cell>
          <cell r="E806">
            <v>9</v>
          </cell>
          <cell r="F806">
            <v>2014</v>
          </cell>
          <cell r="G806">
            <v>3521</v>
          </cell>
          <cell r="H806">
            <v>1710</v>
          </cell>
          <cell r="I806">
            <v>563</v>
          </cell>
          <cell r="L806">
            <v>1826</v>
          </cell>
          <cell r="M806">
            <v>0</v>
          </cell>
          <cell r="N806">
            <v>0</v>
          </cell>
          <cell r="Q806">
            <v>1490</v>
          </cell>
          <cell r="R806">
            <v>397</v>
          </cell>
          <cell r="S806">
            <v>0</v>
          </cell>
          <cell r="U806">
            <v>26</v>
          </cell>
          <cell r="V806">
            <v>1508</v>
          </cell>
          <cell r="X806">
            <v>0</v>
          </cell>
          <cell r="Y806">
            <v>0</v>
          </cell>
          <cell r="Z806">
            <v>0</v>
          </cell>
        </row>
        <row r="807">
          <cell r="C807">
            <v>409</v>
          </cell>
          <cell r="E807">
            <v>9</v>
          </cell>
          <cell r="F807">
            <v>2014</v>
          </cell>
          <cell r="G807">
            <v>8593</v>
          </cell>
          <cell r="H807">
            <v>5439</v>
          </cell>
          <cell r="I807">
            <v>302</v>
          </cell>
          <cell r="L807">
            <v>877</v>
          </cell>
          <cell r="M807">
            <v>44</v>
          </cell>
          <cell r="N807">
            <v>15</v>
          </cell>
          <cell r="Q807">
            <v>808</v>
          </cell>
          <cell r="R807">
            <v>97</v>
          </cell>
          <cell r="S807">
            <v>15</v>
          </cell>
          <cell r="U807">
            <v>26</v>
          </cell>
          <cell r="V807">
            <v>2908</v>
          </cell>
          <cell r="X807">
            <v>0</v>
          </cell>
          <cell r="Y807">
            <v>357</v>
          </cell>
          <cell r="Z807">
            <v>0</v>
          </cell>
        </row>
        <row r="808">
          <cell r="C808">
            <v>410</v>
          </cell>
          <cell r="E808">
            <v>9</v>
          </cell>
          <cell r="F808">
            <v>2014</v>
          </cell>
          <cell r="G808">
            <v>12764</v>
          </cell>
          <cell r="H808">
            <v>4041</v>
          </cell>
          <cell r="I808">
            <v>1740</v>
          </cell>
          <cell r="L808">
            <v>3763</v>
          </cell>
          <cell r="M808">
            <v>29</v>
          </cell>
          <cell r="N808">
            <v>65</v>
          </cell>
          <cell r="Q808">
            <v>1131</v>
          </cell>
          <cell r="R808">
            <v>695</v>
          </cell>
          <cell r="S808">
            <v>34</v>
          </cell>
          <cell r="U808">
            <v>209</v>
          </cell>
          <cell r="V808">
            <v>11353</v>
          </cell>
          <cell r="X808">
            <v>173</v>
          </cell>
          <cell r="Y808">
            <v>17</v>
          </cell>
          <cell r="Z808">
            <v>95</v>
          </cell>
        </row>
        <row r="809">
          <cell r="C809">
            <v>411</v>
          </cell>
          <cell r="E809">
            <v>9</v>
          </cell>
          <cell r="F809">
            <v>2014</v>
          </cell>
          <cell r="G809">
            <v>6390</v>
          </cell>
          <cell r="H809">
            <v>3330</v>
          </cell>
          <cell r="I809">
            <v>354</v>
          </cell>
          <cell r="L809">
            <v>525</v>
          </cell>
          <cell r="M809">
            <v>0</v>
          </cell>
          <cell r="N809">
            <v>0</v>
          </cell>
          <cell r="Q809">
            <v>228</v>
          </cell>
          <cell r="R809">
            <v>94</v>
          </cell>
          <cell r="S809">
            <v>0</v>
          </cell>
          <cell r="U809">
            <v>12</v>
          </cell>
          <cell r="V809">
            <v>2794</v>
          </cell>
          <cell r="X809">
            <v>0</v>
          </cell>
          <cell r="Y809">
            <v>137</v>
          </cell>
          <cell r="Z809">
            <v>6</v>
          </cell>
        </row>
        <row r="810">
          <cell r="C810">
            <v>301</v>
          </cell>
          <cell r="E810">
            <v>9</v>
          </cell>
          <cell r="F810">
            <v>2014</v>
          </cell>
          <cell r="G810">
            <v>12658</v>
          </cell>
          <cell r="H810">
            <v>3220</v>
          </cell>
          <cell r="I810">
            <v>1669</v>
          </cell>
          <cell r="L810">
            <v>3973</v>
          </cell>
          <cell r="M810">
            <v>92</v>
          </cell>
          <cell r="N810">
            <v>100</v>
          </cell>
          <cell r="Q810">
            <v>1512</v>
          </cell>
          <cell r="R810">
            <v>731</v>
          </cell>
          <cell r="S810">
            <v>63</v>
          </cell>
          <cell r="U810">
            <v>311</v>
          </cell>
          <cell r="V810">
            <v>11837</v>
          </cell>
          <cell r="X810">
            <v>257</v>
          </cell>
          <cell r="Y810">
            <v>440</v>
          </cell>
          <cell r="Z810">
            <v>91</v>
          </cell>
        </row>
        <row r="811">
          <cell r="C811">
            <v>302</v>
          </cell>
          <cell r="E811">
            <v>9</v>
          </cell>
          <cell r="F811">
            <v>2014</v>
          </cell>
          <cell r="G811">
            <v>21048</v>
          </cell>
          <cell r="H811">
            <v>2434</v>
          </cell>
          <cell r="I811">
            <v>1161</v>
          </cell>
          <cell r="L811">
            <v>3882</v>
          </cell>
          <cell r="M811">
            <v>49</v>
          </cell>
          <cell r="N811">
            <v>144</v>
          </cell>
          <cell r="Q811">
            <v>1340</v>
          </cell>
          <cell r="R811">
            <v>565</v>
          </cell>
          <cell r="S811">
            <v>31</v>
          </cell>
          <cell r="U811">
            <v>274</v>
          </cell>
          <cell r="V811">
            <v>11572</v>
          </cell>
          <cell r="X811">
            <v>11</v>
          </cell>
          <cell r="Y811">
            <v>823</v>
          </cell>
          <cell r="Z811">
            <v>376</v>
          </cell>
        </row>
        <row r="812">
          <cell r="C812">
            <v>303</v>
          </cell>
          <cell r="E812">
            <v>9</v>
          </cell>
          <cell r="F812">
            <v>2014</v>
          </cell>
          <cell r="G812">
            <v>6425</v>
          </cell>
          <cell r="H812">
            <v>2800</v>
          </cell>
          <cell r="I812">
            <v>668</v>
          </cell>
          <cell r="L812">
            <v>2078</v>
          </cell>
          <cell r="M812">
            <v>0</v>
          </cell>
          <cell r="N812">
            <v>0</v>
          </cell>
          <cell r="Q812">
            <v>716</v>
          </cell>
          <cell r="R812">
            <v>247</v>
          </cell>
          <cell r="S812">
            <v>0</v>
          </cell>
          <cell r="U812">
            <v>43</v>
          </cell>
          <cell r="V812">
            <v>4117</v>
          </cell>
          <cell r="X812">
            <v>0</v>
          </cell>
          <cell r="Y812">
            <v>146</v>
          </cell>
          <cell r="Z812">
            <v>10</v>
          </cell>
        </row>
        <row r="813">
          <cell r="C813">
            <v>304</v>
          </cell>
          <cell r="E813">
            <v>9</v>
          </cell>
          <cell r="F813">
            <v>2014</v>
          </cell>
          <cell r="G813">
            <v>9227</v>
          </cell>
          <cell r="H813">
            <v>8776</v>
          </cell>
          <cell r="I813">
            <v>724</v>
          </cell>
          <cell r="L813">
            <v>1270</v>
          </cell>
          <cell r="M813">
            <v>0</v>
          </cell>
          <cell r="N813">
            <v>0</v>
          </cell>
          <cell r="Q813">
            <v>1376</v>
          </cell>
          <cell r="R813">
            <v>475</v>
          </cell>
          <cell r="S813">
            <v>0</v>
          </cell>
          <cell r="U813">
            <v>67</v>
          </cell>
          <cell r="V813">
            <v>5467</v>
          </cell>
          <cell r="X813">
            <v>45</v>
          </cell>
          <cell r="Y813">
            <v>485</v>
          </cell>
          <cell r="Z813">
            <v>10</v>
          </cell>
        </row>
        <row r="814">
          <cell r="C814">
            <v>305</v>
          </cell>
          <cell r="E814">
            <v>9</v>
          </cell>
          <cell r="F814">
            <v>2014</v>
          </cell>
          <cell r="G814">
            <v>8601</v>
          </cell>
          <cell r="H814">
            <v>13978</v>
          </cell>
          <cell r="I814">
            <v>619</v>
          </cell>
          <cell r="L814">
            <v>2037</v>
          </cell>
          <cell r="M814">
            <v>35</v>
          </cell>
          <cell r="N814">
            <v>47</v>
          </cell>
          <cell r="Q814">
            <v>1167</v>
          </cell>
          <cell r="R814">
            <v>116</v>
          </cell>
          <cell r="S814">
            <v>41</v>
          </cell>
          <cell r="U814">
            <v>153</v>
          </cell>
          <cell r="V814">
            <v>4921</v>
          </cell>
          <cell r="X814">
            <v>10</v>
          </cell>
          <cell r="Y814">
            <v>258</v>
          </cell>
          <cell r="Z814">
            <v>34</v>
          </cell>
        </row>
        <row r="815">
          <cell r="C815">
            <v>306</v>
          </cell>
          <cell r="E815">
            <v>9</v>
          </cell>
          <cell r="F815">
            <v>2014</v>
          </cell>
          <cell r="G815">
            <v>5482</v>
          </cell>
          <cell r="H815">
            <v>1747</v>
          </cell>
          <cell r="I815">
            <v>450</v>
          </cell>
          <cell r="L815">
            <v>2250</v>
          </cell>
          <cell r="M815">
            <v>0</v>
          </cell>
          <cell r="N815">
            <v>0</v>
          </cell>
          <cell r="Q815">
            <v>452</v>
          </cell>
          <cell r="R815">
            <v>240</v>
          </cell>
          <cell r="S815">
            <v>0</v>
          </cell>
          <cell r="U815">
            <v>31</v>
          </cell>
          <cell r="V815">
            <v>2694</v>
          </cell>
          <cell r="X815">
            <v>0</v>
          </cell>
          <cell r="Y815">
            <v>344</v>
          </cell>
          <cell r="Z815">
            <v>20</v>
          </cell>
        </row>
        <row r="816">
          <cell r="C816">
            <v>307</v>
          </cell>
          <cell r="E816">
            <v>9</v>
          </cell>
          <cell r="F816">
            <v>2014</v>
          </cell>
          <cell r="G816">
            <v>7523</v>
          </cell>
          <cell r="H816">
            <v>448</v>
          </cell>
          <cell r="I816">
            <v>659</v>
          </cell>
          <cell r="L816">
            <v>694</v>
          </cell>
          <cell r="M816">
            <v>0</v>
          </cell>
          <cell r="N816">
            <v>0</v>
          </cell>
          <cell r="Q816">
            <v>2368</v>
          </cell>
          <cell r="R816">
            <v>424</v>
          </cell>
          <cell r="S816">
            <v>0</v>
          </cell>
          <cell r="U816">
            <v>15</v>
          </cell>
          <cell r="V816">
            <v>2514</v>
          </cell>
          <cell r="X816">
            <v>0</v>
          </cell>
          <cell r="Y816">
            <v>0</v>
          </cell>
          <cell r="Z816">
            <v>3</v>
          </cell>
        </row>
        <row r="817">
          <cell r="C817">
            <v>308</v>
          </cell>
          <cell r="E817">
            <v>9</v>
          </cell>
          <cell r="F817">
            <v>2014</v>
          </cell>
          <cell r="G817">
            <v>6276</v>
          </cell>
          <cell r="H817">
            <v>1945</v>
          </cell>
          <cell r="I817">
            <v>616</v>
          </cell>
          <cell r="L817">
            <v>1138</v>
          </cell>
          <cell r="M817">
            <v>2</v>
          </cell>
          <cell r="N817">
            <v>8</v>
          </cell>
          <cell r="Q817">
            <v>666</v>
          </cell>
          <cell r="R817">
            <v>144</v>
          </cell>
          <cell r="S817">
            <v>1</v>
          </cell>
          <cell r="U817">
            <v>28</v>
          </cell>
          <cell r="V817">
            <v>2812</v>
          </cell>
          <cell r="X817">
            <v>0</v>
          </cell>
          <cell r="Y817">
            <v>122</v>
          </cell>
          <cell r="Z817">
            <v>15</v>
          </cell>
        </row>
        <row r="818">
          <cell r="C818">
            <v>201</v>
          </cell>
          <cell r="E818">
            <v>9</v>
          </cell>
          <cell r="F818">
            <v>2014</v>
          </cell>
          <cell r="G818">
            <v>13966</v>
          </cell>
          <cell r="H818">
            <v>16253</v>
          </cell>
          <cell r="I818">
            <v>1270</v>
          </cell>
          <cell r="L818">
            <v>8272</v>
          </cell>
          <cell r="M818">
            <v>0</v>
          </cell>
          <cell r="N818">
            <v>169</v>
          </cell>
          <cell r="Q818">
            <v>2261</v>
          </cell>
          <cell r="R818">
            <v>967</v>
          </cell>
          <cell r="S818">
            <v>14</v>
          </cell>
          <cell r="U818">
            <v>0</v>
          </cell>
          <cell r="V818">
            <v>16837</v>
          </cell>
          <cell r="X818">
            <v>576</v>
          </cell>
          <cell r="Y818">
            <v>1150</v>
          </cell>
          <cell r="Z818">
            <v>657</v>
          </cell>
        </row>
        <row r="819">
          <cell r="C819">
            <v>202</v>
          </cell>
          <cell r="E819">
            <v>9</v>
          </cell>
          <cell r="F819">
            <v>2014</v>
          </cell>
          <cell r="G819">
            <v>6189</v>
          </cell>
          <cell r="H819">
            <v>8548</v>
          </cell>
          <cell r="I819">
            <v>845</v>
          </cell>
          <cell r="L819">
            <v>5247</v>
          </cell>
          <cell r="M819">
            <v>142</v>
          </cell>
          <cell r="N819">
            <v>53</v>
          </cell>
          <cell r="Q819">
            <v>1595</v>
          </cell>
          <cell r="R819">
            <v>808</v>
          </cell>
          <cell r="S819">
            <v>50</v>
          </cell>
          <cell r="U819">
            <v>205</v>
          </cell>
          <cell r="V819">
            <v>7329</v>
          </cell>
          <cell r="X819">
            <v>180</v>
          </cell>
          <cell r="Y819">
            <v>554</v>
          </cell>
          <cell r="Z819">
            <v>170</v>
          </cell>
        </row>
        <row r="820">
          <cell r="C820">
            <v>203</v>
          </cell>
          <cell r="E820">
            <v>9</v>
          </cell>
          <cell r="F820">
            <v>2014</v>
          </cell>
          <cell r="G820">
            <v>7849</v>
          </cell>
          <cell r="H820">
            <v>4587</v>
          </cell>
          <cell r="I820">
            <v>848</v>
          </cell>
          <cell r="L820">
            <v>1781</v>
          </cell>
          <cell r="M820">
            <v>76</v>
          </cell>
          <cell r="N820">
            <v>25</v>
          </cell>
          <cell r="Q820">
            <v>663</v>
          </cell>
          <cell r="R820">
            <v>277</v>
          </cell>
          <cell r="S820">
            <v>1</v>
          </cell>
          <cell r="U820">
            <v>67</v>
          </cell>
          <cell r="V820">
            <v>3771</v>
          </cell>
          <cell r="X820">
            <v>80</v>
          </cell>
          <cell r="Y820">
            <v>393</v>
          </cell>
          <cell r="Z820">
            <v>32</v>
          </cell>
        </row>
        <row r="821">
          <cell r="C821">
            <v>204</v>
          </cell>
          <cell r="E821">
            <v>9</v>
          </cell>
          <cell r="F821">
            <v>2014</v>
          </cell>
          <cell r="G821">
            <v>5813</v>
          </cell>
          <cell r="H821">
            <v>4976</v>
          </cell>
          <cell r="I821">
            <v>732</v>
          </cell>
          <cell r="L821">
            <v>1684</v>
          </cell>
          <cell r="M821">
            <v>0</v>
          </cell>
          <cell r="N821">
            <v>0</v>
          </cell>
          <cell r="Q821">
            <v>366</v>
          </cell>
          <cell r="R821">
            <v>208</v>
          </cell>
          <cell r="S821">
            <v>0</v>
          </cell>
          <cell r="U821">
            <v>38</v>
          </cell>
          <cell r="V821">
            <v>2816</v>
          </cell>
          <cell r="X821">
            <v>0</v>
          </cell>
          <cell r="Y821">
            <v>108</v>
          </cell>
          <cell r="Z821">
            <v>35</v>
          </cell>
        </row>
        <row r="822">
          <cell r="C822">
            <v>205</v>
          </cell>
          <cell r="E822">
            <v>9</v>
          </cell>
          <cell r="F822">
            <v>2014</v>
          </cell>
          <cell r="G822">
            <v>3860</v>
          </cell>
          <cell r="H822">
            <v>4915</v>
          </cell>
          <cell r="I822">
            <v>970</v>
          </cell>
          <cell r="L822">
            <v>3403</v>
          </cell>
          <cell r="M822">
            <v>72</v>
          </cell>
          <cell r="N822">
            <v>182</v>
          </cell>
          <cell r="Q822">
            <v>845</v>
          </cell>
          <cell r="R822">
            <v>418</v>
          </cell>
          <cell r="S822">
            <v>170</v>
          </cell>
          <cell r="U822">
            <v>509</v>
          </cell>
          <cell r="V822">
            <v>9536</v>
          </cell>
          <cell r="X822">
            <v>1073</v>
          </cell>
          <cell r="Y822">
            <v>99</v>
          </cell>
          <cell r="Z822">
            <v>30</v>
          </cell>
        </row>
        <row r="823">
          <cell r="C823">
            <v>206</v>
          </cell>
          <cell r="E823">
            <v>9</v>
          </cell>
          <cell r="F823">
            <v>2014</v>
          </cell>
          <cell r="G823">
            <v>4551</v>
          </cell>
          <cell r="H823">
            <v>3157</v>
          </cell>
          <cell r="I823">
            <v>170</v>
          </cell>
          <cell r="L823">
            <v>1003</v>
          </cell>
          <cell r="M823">
            <v>0</v>
          </cell>
          <cell r="N823">
            <v>0</v>
          </cell>
          <cell r="Q823">
            <v>517</v>
          </cell>
          <cell r="R823">
            <v>276</v>
          </cell>
          <cell r="S823">
            <v>0</v>
          </cell>
          <cell r="U823">
            <v>10</v>
          </cell>
          <cell r="V823">
            <v>3886</v>
          </cell>
          <cell r="X823">
            <v>0</v>
          </cell>
          <cell r="Y823">
            <v>283</v>
          </cell>
          <cell r="Z823">
            <v>0</v>
          </cell>
        </row>
        <row r="824">
          <cell r="C824">
            <v>207</v>
          </cell>
          <cell r="E824">
            <v>9</v>
          </cell>
          <cell r="F824">
            <v>2014</v>
          </cell>
          <cell r="G824">
            <v>3106</v>
          </cell>
          <cell r="H824">
            <v>3550</v>
          </cell>
          <cell r="I824">
            <v>277</v>
          </cell>
          <cell r="L824">
            <v>550</v>
          </cell>
          <cell r="M824">
            <v>34</v>
          </cell>
          <cell r="N824">
            <v>2</v>
          </cell>
          <cell r="Q824">
            <v>360</v>
          </cell>
          <cell r="R824">
            <v>118</v>
          </cell>
          <cell r="S824">
            <v>0</v>
          </cell>
          <cell r="U824">
            <v>44</v>
          </cell>
          <cell r="V824">
            <v>2459</v>
          </cell>
          <cell r="X824">
            <v>0</v>
          </cell>
          <cell r="Y824">
            <v>342</v>
          </cell>
          <cell r="Z824">
            <v>34</v>
          </cell>
        </row>
        <row r="825">
          <cell r="C825">
            <v>102</v>
          </cell>
          <cell r="E825">
            <v>9</v>
          </cell>
          <cell r="F825">
            <v>2014</v>
          </cell>
          <cell r="G825">
            <v>5995</v>
          </cell>
          <cell r="H825">
            <v>6612</v>
          </cell>
          <cell r="I825">
            <v>531</v>
          </cell>
          <cell r="L825">
            <v>2245</v>
          </cell>
          <cell r="M825">
            <v>95</v>
          </cell>
          <cell r="N825">
            <v>18</v>
          </cell>
          <cell r="Q825">
            <v>845</v>
          </cell>
          <cell r="R825">
            <v>316</v>
          </cell>
          <cell r="S825">
            <v>34</v>
          </cell>
          <cell r="U825">
            <v>106</v>
          </cell>
          <cell r="V825">
            <v>3925</v>
          </cell>
          <cell r="X825">
            <v>118</v>
          </cell>
          <cell r="Y825">
            <v>452</v>
          </cell>
          <cell r="Z825">
            <v>69</v>
          </cell>
        </row>
        <row r="826">
          <cell r="C826">
            <v>103</v>
          </cell>
          <cell r="E826">
            <v>9</v>
          </cell>
          <cell r="F826">
            <v>2014</v>
          </cell>
          <cell r="G826">
            <v>2622</v>
          </cell>
          <cell r="H826">
            <v>2763</v>
          </cell>
          <cell r="I826">
            <v>442</v>
          </cell>
          <cell r="L826">
            <v>1059</v>
          </cell>
          <cell r="M826">
            <v>18</v>
          </cell>
          <cell r="N826">
            <v>0</v>
          </cell>
          <cell r="Q826">
            <v>395</v>
          </cell>
          <cell r="R826">
            <v>191</v>
          </cell>
          <cell r="S826">
            <v>7</v>
          </cell>
          <cell r="U826">
            <v>27</v>
          </cell>
          <cell r="V826">
            <v>2626</v>
          </cell>
          <cell r="X826">
            <v>0</v>
          </cell>
          <cell r="Y826">
            <v>0</v>
          </cell>
          <cell r="Z826">
            <v>0</v>
          </cell>
        </row>
        <row r="827">
          <cell r="C827">
            <v>104</v>
          </cell>
          <cell r="E827">
            <v>9</v>
          </cell>
          <cell r="F827">
            <v>2014</v>
          </cell>
          <cell r="G827">
            <v>2173</v>
          </cell>
          <cell r="H827">
            <v>4306</v>
          </cell>
          <cell r="I827">
            <v>37</v>
          </cell>
          <cell r="L827">
            <v>61</v>
          </cell>
          <cell r="M827">
            <v>0</v>
          </cell>
          <cell r="N827">
            <v>0</v>
          </cell>
          <cell r="Q827">
            <v>144</v>
          </cell>
          <cell r="R827">
            <v>93</v>
          </cell>
          <cell r="S827">
            <v>0</v>
          </cell>
          <cell r="U827">
            <v>48</v>
          </cell>
          <cell r="V827">
            <v>960</v>
          </cell>
          <cell r="X827">
            <v>0</v>
          </cell>
          <cell r="Y827">
            <v>0</v>
          </cell>
          <cell r="Z827">
            <v>0</v>
          </cell>
        </row>
        <row r="828">
          <cell r="C828">
            <v>105</v>
          </cell>
          <cell r="E828">
            <v>9</v>
          </cell>
          <cell r="F828">
            <v>2014</v>
          </cell>
          <cell r="G828">
            <v>7740</v>
          </cell>
          <cell r="H828">
            <v>8410</v>
          </cell>
          <cell r="I828">
            <v>710</v>
          </cell>
          <cell r="L828">
            <v>3848</v>
          </cell>
          <cell r="M828">
            <v>47</v>
          </cell>
          <cell r="N828">
            <v>89</v>
          </cell>
          <cell r="Q828">
            <v>824</v>
          </cell>
          <cell r="R828">
            <v>349</v>
          </cell>
          <cell r="S828">
            <v>97</v>
          </cell>
          <cell r="U828">
            <v>157</v>
          </cell>
          <cell r="V828">
            <v>6384</v>
          </cell>
          <cell r="X828">
            <v>201</v>
          </cell>
          <cell r="Y828">
            <v>462</v>
          </cell>
          <cell r="Z828">
            <v>100</v>
          </cell>
        </row>
        <row r="829">
          <cell r="C829">
            <v>106</v>
          </cell>
          <cell r="E829">
            <v>9</v>
          </cell>
          <cell r="F829">
            <v>2014</v>
          </cell>
          <cell r="G829">
            <v>3022</v>
          </cell>
          <cell r="H829">
            <v>2520</v>
          </cell>
          <cell r="I829">
            <v>179</v>
          </cell>
          <cell r="L829">
            <v>1701</v>
          </cell>
          <cell r="M829">
            <v>9</v>
          </cell>
          <cell r="N829">
            <v>5</v>
          </cell>
          <cell r="Q829">
            <v>312</v>
          </cell>
          <cell r="R829">
            <v>170</v>
          </cell>
          <cell r="S829">
            <v>23</v>
          </cell>
          <cell r="U829">
            <v>104</v>
          </cell>
          <cell r="V829">
            <v>2316</v>
          </cell>
          <cell r="X829">
            <v>148</v>
          </cell>
          <cell r="Y829">
            <v>175</v>
          </cell>
          <cell r="Z829">
            <v>12</v>
          </cell>
        </row>
        <row r="830">
          <cell r="C830">
            <v>107</v>
          </cell>
          <cell r="E830">
            <v>9</v>
          </cell>
          <cell r="F830">
            <v>2014</v>
          </cell>
          <cell r="G830">
            <v>3952</v>
          </cell>
          <cell r="H830">
            <v>5771</v>
          </cell>
          <cell r="I830">
            <v>180</v>
          </cell>
          <cell r="L830">
            <v>408</v>
          </cell>
          <cell r="M830">
            <v>0</v>
          </cell>
          <cell r="N830">
            <v>0</v>
          </cell>
          <cell r="Q830">
            <v>136</v>
          </cell>
          <cell r="R830">
            <v>109</v>
          </cell>
          <cell r="S830">
            <v>0</v>
          </cell>
          <cell r="U830">
            <v>18</v>
          </cell>
          <cell r="V830">
            <v>1710</v>
          </cell>
          <cell r="X830">
            <v>0</v>
          </cell>
          <cell r="Y830">
            <v>75</v>
          </cell>
          <cell r="Z830">
            <v>0</v>
          </cell>
        </row>
        <row r="831">
          <cell r="C831">
            <v>108</v>
          </cell>
          <cell r="E831">
            <v>9</v>
          </cell>
          <cell r="F831">
            <v>2014</v>
          </cell>
          <cell r="G831">
            <v>1811</v>
          </cell>
          <cell r="H831">
            <v>732</v>
          </cell>
          <cell r="I831">
            <v>146</v>
          </cell>
          <cell r="L831">
            <v>434</v>
          </cell>
          <cell r="M831">
            <v>0</v>
          </cell>
          <cell r="N831">
            <v>2</v>
          </cell>
          <cell r="Q831">
            <v>42</v>
          </cell>
          <cell r="R831">
            <v>35</v>
          </cell>
          <cell r="S831">
            <v>0</v>
          </cell>
          <cell r="U831">
            <v>5</v>
          </cell>
          <cell r="V831">
            <v>1318</v>
          </cell>
          <cell r="X831">
            <v>0</v>
          </cell>
          <cell r="Y831">
            <v>48</v>
          </cell>
          <cell r="Z831">
            <v>0</v>
          </cell>
        </row>
        <row r="832">
          <cell r="C832">
            <v>109</v>
          </cell>
          <cell r="E832">
            <v>9</v>
          </cell>
          <cell r="F832">
            <v>2014</v>
          </cell>
          <cell r="G832">
            <v>3052</v>
          </cell>
          <cell r="H832">
            <v>2879</v>
          </cell>
          <cell r="I832">
            <v>270</v>
          </cell>
          <cell r="L832">
            <v>797</v>
          </cell>
          <cell r="M832">
            <v>0</v>
          </cell>
          <cell r="N832">
            <v>26</v>
          </cell>
          <cell r="Q832">
            <v>152</v>
          </cell>
          <cell r="R832">
            <v>119</v>
          </cell>
          <cell r="S832">
            <v>14</v>
          </cell>
          <cell r="U832">
            <v>37</v>
          </cell>
          <cell r="V832">
            <v>1356</v>
          </cell>
          <cell r="X832">
            <v>0</v>
          </cell>
          <cell r="Y832">
            <v>154</v>
          </cell>
          <cell r="Z832">
            <v>7</v>
          </cell>
        </row>
        <row r="833">
          <cell r="C833">
            <v>110</v>
          </cell>
          <cell r="E833">
            <v>9</v>
          </cell>
          <cell r="F833">
            <v>2014</v>
          </cell>
          <cell r="G833">
            <v>3844</v>
          </cell>
          <cell r="H833">
            <v>2100</v>
          </cell>
          <cell r="I833">
            <v>220</v>
          </cell>
          <cell r="L833">
            <v>403</v>
          </cell>
          <cell r="M833">
            <v>18</v>
          </cell>
          <cell r="N833">
            <v>0</v>
          </cell>
          <cell r="Q833">
            <v>460</v>
          </cell>
          <cell r="R833">
            <v>76</v>
          </cell>
          <cell r="S833">
            <v>0</v>
          </cell>
          <cell r="U833">
            <v>13</v>
          </cell>
          <cell r="V833">
            <v>1758</v>
          </cell>
          <cell r="X833">
            <v>0</v>
          </cell>
          <cell r="Y833">
            <v>430</v>
          </cell>
          <cell r="Z833">
            <v>3</v>
          </cell>
        </row>
        <row r="834">
          <cell r="C834">
            <v>111</v>
          </cell>
          <cell r="E834">
            <v>9</v>
          </cell>
          <cell r="F834">
            <v>2014</v>
          </cell>
          <cell r="G834">
            <v>2669</v>
          </cell>
          <cell r="H834">
            <v>1032</v>
          </cell>
          <cell r="I834">
            <v>281</v>
          </cell>
          <cell r="L834">
            <v>309</v>
          </cell>
          <cell r="M834">
            <v>0</v>
          </cell>
          <cell r="N834">
            <v>0</v>
          </cell>
          <cell r="Q834">
            <v>422</v>
          </cell>
          <cell r="R834">
            <v>78</v>
          </cell>
          <cell r="S834">
            <v>0</v>
          </cell>
          <cell r="U834">
            <v>14</v>
          </cell>
          <cell r="V834">
            <v>903</v>
          </cell>
          <cell r="X834">
            <v>0</v>
          </cell>
          <cell r="Y834">
            <v>0</v>
          </cell>
          <cell r="Z834">
            <v>0</v>
          </cell>
        </row>
        <row r="835">
          <cell r="C835">
            <v>112</v>
          </cell>
          <cell r="E835">
            <v>9</v>
          </cell>
          <cell r="F835">
            <v>2014</v>
          </cell>
          <cell r="G835">
            <v>7097</v>
          </cell>
          <cell r="H835">
            <v>6212</v>
          </cell>
          <cell r="I835">
            <v>426</v>
          </cell>
          <cell r="L835">
            <v>1287</v>
          </cell>
          <cell r="M835">
            <v>5</v>
          </cell>
          <cell r="N835">
            <v>9</v>
          </cell>
          <cell r="Q835">
            <v>591</v>
          </cell>
          <cell r="R835">
            <v>112</v>
          </cell>
          <cell r="S835">
            <v>2</v>
          </cell>
          <cell r="U835">
            <v>62</v>
          </cell>
          <cell r="V835">
            <v>4524</v>
          </cell>
          <cell r="X835">
            <v>0</v>
          </cell>
          <cell r="Y835">
            <v>0</v>
          </cell>
          <cell r="Z835">
            <v>45</v>
          </cell>
        </row>
        <row r="836">
          <cell r="C836">
            <v>1202</v>
          </cell>
          <cell r="E836">
            <v>10</v>
          </cell>
          <cell r="F836">
            <v>2014</v>
          </cell>
          <cell r="G836">
            <v>5009</v>
          </cell>
          <cell r="H836">
            <v>1389</v>
          </cell>
          <cell r="I836">
            <v>296</v>
          </cell>
          <cell r="L836">
            <v>0</v>
          </cell>
          <cell r="M836">
            <v>0</v>
          </cell>
          <cell r="N836">
            <v>0</v>
          </cell>
          <cell r="Q836">
            <v>392</v>
          </cell>
          <cell r="R836">
            <v>0</v>
          </cell>
          <cell r="S836">
            <v>0</v>
          </cell>
          <cell r="U836">
            <v>0</v>
          </cell>
          <cell r="V836">
            <v>3046</v>
          </cell>
          <cell r="X836">
            <v>0</v>
          </cell>
          <cell r="Y836">
            <v>0</v>
          </cell>
          <cell r="Z836">
            <v>0</v>
          </cell>
        </row>
        <row r="837">
          <cell r="C837">
            <v>1203</v>
          </cell>
          <cell r="E837">
            <v>10</v>
          </cell>
          <cell r="F837">
            <v>2014</v>
          </cell>
          <cell r="G837">
            <v>8736</v>
          </cell>
          <cell r="H837">
            <v>3844</v>
          </cell>
          <cell r="I837">
            <v>2418</v>
          </cell>
          <cell r="L837">
            <v>1969</v>
          </cell>
          <cell r="M837">
            <v>126</v>
          </cell>
          <cell r="N837">
            <v>0</v>
          </cell>
          <cell r="Q837">
            <v>656</v>
          </cell>
          <cell r="R837">
            <v>294</v>
          </cell>
          <cell r="S837">
            <v>0</v>
          </cell>
          <cell r="U837">
            <v>44</v>
          </cell>
          <cell r="V837">
            <v>2510</v>
          </cell>
          <cell r="X837">
            <v>0</v>
          </cell>
          <cell r="Y837">
            <v>205</v>
          </cell>
          <cell r="Z837">
            <v>0</v>
          </cell>
        </row>
        <row r="838">
          <cell r="C838">
            <v>1204</v>
          </cell>
          <cell r="E838">
            <v>10</v>
          </cell>
          <cell r="F838">
            <v>2014</v>
          </cell>
          <cell r="G838">
            <v>6769</v>
          </cell>
          <cell r="H838">
            <v>6240</v>
          </cell>
          <cell r="I838">
            <v>554</v>
          </cell>
          <cell r="L838">
            <v>752</v>
          </cell>
          <cell r="M838">
            <v>108</v>
          </cell>
          <cell r="N838">
            <v>0</v>
          </cell>
          <cell r="Q838">
            <v>980</v>
          </cell>
          <cell r="R838">
            <v>525</v>
          </cell>
          <cell r="S838">
            <v>0</v>
          </cell>
          <cell r="U838">
            <v>49</v>
          </cell>
          <cell r="V838">
            <v>1668</v>
          </cell>
          <cell r="X838">
            <v>0</v>
          </cell>
          <cell r="Y838">
            <v>105</v>
          </cell>
          <cell r="Z838">
            <v>18</v>
          </cell>
        </row>
        <row r="839">
          <cell r="C839">
            <v>1205</v>
          </cell>
          <cell r="E839">
            <v>10</v>
          </cell>
          <cell r="F839">
            <v>2014</v>
          </cell>
          <cell r="G839">
            <v>7647</v>
          </cell>
          <cell r="H839">
            <v>5581</v>
          </cell>
          <cell r="I839">
            <v>1270</v>
          </cell>
          <cell r="L839">
            <v>2304</v>
          </cell>
          <cell r="M839">
            <v>240</v>
          </cell>
          <cell r="N839">
            <v>18</v>
          </cell>
          <cell r="Q839">
            <v>1031</v>
          </cell>
          <cell r="R839">
            <v>812</v>
          </cell>
          <cell r="S839">
            <v>1</v>
          </cell>
          <cell r="U839">
            <v>166</v>
          </cell>
          <cell r="V839">
            <v>3366</v>
          </cell>
          <cell r="X839">
            <v>0</v>
          </cell>
          <cell r="Y839">
            <v>256</v>
          </cell>
          <cell r="Z839">
            <v>57</v>
          </cell>
        </row>
        <row r="840">
          <cell r="C840">
            <v>1206</v>
          </cell>
          <cell r="E840">
            <v>10</v>
          </cell>
          <cell r="F840">
            <v>2014</v>
          </cell>
          <cell r="G840">
            <v>5979</v>
          </cell>
          <cell r="H840">
            <v>7099</v>
          </cell>
          <cell r="I840">
            <v>150</v>
          </cell>
          <cell r="L840">
            <v>837</v>
          </cell>
          <cell r="M840">
            <v>62</v>
          </cell>
          <cell r="N840">
            <v>36</v>
          </cell>
          <cell r="Q840">
            <v>889</v>
          </cell>
          <cell r="R840">
            <v>29</v>
          </cell>
          <cell r="S840">
            <v>0</v>
          </cell>
          <cell r="U840">
            <v>66</v>
          </cell>
          <cell r="V840">
            <v>3733</v>
          </cell>
          <cell r="X840">
            <v>0</v>
          </cell>
          <cell r="Y840">
            <v>69</v>
          </cell>
          <cell r="Z840">
            <v>0</v>
          </cell>
        </row>
        <row r="841">
          <cell r="C841">
            <v>1207</v>
          </cell>
          <cell r="E841">
            <v>10</v>
          </cell>
          <cell r="F841">
            <v>2014</v>
          </cell>
          <cell r="G841">
            <v>15752</v>
          </cell>
          <cell r="H841">
            <v>5143</v>
          </cell>
          <cell r="I841">
            <v>2110</v>
          </cell>
          <cell r="L841">
            <v>3589</v>
          </cell>
          <cell r="M841">
            <v>154</v>
          </cell>
          <cell r="N841">
            <v>44</v>
          </cell>
          <cell r="Q841">
            <v>2805</v>
          </cell>
          <cell r="R841">
            <v>1053</v>
          </cell>
          <cell r="S841">
            <v>44</v>
          </cell>
          <cell r="U841">
            <v>289</v>
          </cell>
          <cell r="V841">
            <v>3687</v>
          </cell>
          <cell r="X841">
            <v>0</v>
          </cell>
          <cell r="Y841">
            <v>721</v>
          </cell>
          <cell r="Z841">
            <v>143</v>
          </cell>
        </row>
        <row r="842">
          <cell r="C842">
            <v>1208</v>
          </cell>
          <cell r="E842">
            <v>10</v>
          </cell>
          <cell r="F842">
            <v>2014</v>
          </cell>
          <cell r="G842">
            <v>11695</v>
          </cell>
          <cell r="H842">
            <v>4537</v>
          </cell>
          <cell r="I842">
            <v>898</v>
          </cell>
          <cell r="L842">
            <v>1857</v>
          </cell>
          <cell r="M842">
            <v>82</v>
          </cell>
          <cell r="N842">
            <v>8</v>
          </cell>
          <cell r="Q842">
            <v>1434</v>
          </cell>
          <cell r="R842">
            <v>236</v>
          </cell>
          <cell r="S842">
            <v>8</v>
          </cell>
          <cell r="U842">
            <v>106</v>
          </cell>
          <cell r="V842">
            <v>3800</v>
          </cell>
          <cell r="X842">
            <v>100</v>
          </cell>
          <cell r="Y842">
            <v>105</v>
          </cell>
          <cell r="Z842">
            <v>39</v>
          </cell>
        </row>
        <row r="843">
          <cell r="C843">
            <v>1209</v>
          </cell>
          <cell r="E843">
            <v>10</v>
          </cell>
          <cell r="F843">
            <v>2014</v>
          </cell>
          <cell r="G843">
            <v>6972</v>
          </cell>
          <cell r="H843">
            <v>6494</v>
          </cell>
          <cell r="I843">
            <v>724</v>
          </cell>
          <cell r="L843">
            <v>1030</v>
          </cell>
          <cell r="M843">
            <v>42</v>
          </cell>
          <cell r="N843">
            <v>0</v>
          </cell>
          <cell r="Q843">
            <v>713</v>
          </cell>
          <cell r="R843">
            <v>70</v>
          </cell>
          <cell r="S843">
            <v>0</v>
          </cell>
          <cell r="U843">
            <v>33</v>
          </cell>
          <cell r="V843">
            <v>2036</v>
          </cell>
          <cell r="X843">
            <v>0</v>
          </cell>
          <cell r="Y843">
            <v>313</v>
          </cell>
          <cell r="Z843">
            <v>0</v>
          </cell>
        </row>
        <row r="844">
          <cell r="C844">
            <v>1210</v>
          </cell>
          <cell r="E844">
            <v>10</v>
          </cell>
          <cell r="F844">
            <v>2014</v>
          </cell>
          <cell r="G844">
            <v>8316</v>
          </cell>
          <cell r="H844">
            <v>9000</v>
          </cell>
          <cell r="I844">
            <v>807</v>
          </cell>
          <cell r="L844">
            <v>2265</v>
          </cell>
          <cell r="M844">
            <v>77</v>
          </cell>
          <cell r="N844">
            <v>20</v>
          </cell>
          <cell r="Q844">
            <v>1080</v>
          </cell>
          <cell r="R844">
            <v>210</v>
          </cell>
          <cell r="S844">
            <v>5</v>
          </cell>
          <cell r="U844">
            <v>95</v>
          </cell>
          <cell r="V844">
            <v>7435</v>
          </cell>
          <cell r="X844">
            <v>110</v>
          </cell>
          <cell r="Y844">
            <v>187</v>
          </cell>
          <cell r="Z844">
            <v>85</v>
          </cell>
        </row>
        <row r="845">
          <cell r="C845">
            <v>1211</v>
          </cell>
          <cell r="E845">
            <v>10</v>
          </cell>
          <cell r="F845">
            <v>2014</v>
          </cell>
          <cell r="G845">
            <v>8125</v>
          </cell>
          <cell r="H845">
            <v>6953</v>
          </cell>
          <cell r="I845">
            <v>377</v>
          </cell>
          <cell r="L845">
            <v>1154</v>
          </cell>
          <cell r="M845">
            <v>115</v>
          </cell>
          <cell r="N845">
            <v>0</v>
          </cell>
          <cell r="Q845">
            <v>540</v>
          </cell>
          <cell r="R845">
            <v>220</v>
          </cell>
          <cell r="S845">
            <v>0</v>
          </cell>
          <cell r="U845">
            <v>33</v>
          </cell>
          <cell r="V845">
            <v>1696</v>
          </cell>
          <cell r="X845">
            <v>0</v>
          </cell>
          <cell r="Y845">
            <v>0</v>
          </cell>
          <cell r="Z845">
            <v>0</v>
          </cell>
        </row>
        <row r="846">
          <cell r="C846">
            <v>1212</v>
          </cell>
          <cell r="E846">
            <v>10</v>
          </cell>
          <cell r="F846">
            <v>2014</v>
          </cell>
          <cell r="G846">
            <v>7479</v>
          </cell>
          <cell r="H846">
            <v>5035</v>
          </cell>
          <cell r="I846">
            <v>381</v>
          </cell>
          <cell r="L846">
            <v>772</v>
          </cell>
          <cell r="M846">
            <v>49</v>
          </cell>
          <cell r="N846">
            <v>0</v>
          </cell>
          <cell r="Q846">
            <v>780</v>
          </cell>
          <cell r="R846">
            <v>122</v>
          </cell>
          <cell r="S846">
            <v>0</v>
          </cell>
          <cell r="U846">
            <v>57</v>
          </cell>
          <cell r="V846">
            <v>2198</v>
          </cell>
          <cell r="X846">
            <v>41</v>
          </cell>
          <cell r="Y846">
            <v>217</v>
          </cell>
          <cell r="Z846">
            <v>4</v>
          </cell>
        </row>
        <row r="847">
          <cell r="C847">
            <v>1213</v>
          </cell>
          <cell r="E847">
            <v>10</v>
          </cell>
          <cell r="F847">
            <v>2014</v>
          </cell>
          <cell r="G847">
            <v>4747</v>
          </cell>
          <cell r="H847">
            <v>1859</v>
          </cell>
          <cell r="I847">
            <v>228</v>
          </cell>
          <cell r="L847">
            <v>228</v>
          </cell>
          <cell r="M847">
            <v>0</v>
          </cell>
          <cell r="N847">
            <v>0</v>
          </cell>
          <cell r="Q847">
            <v>128</v>
          </cell>
          <cell r="R847">
            <v>9</v>
          </cell>
          <cell r="S847">
            <v>0</v>
          </cell>
          <cell r="U847">
            <v>2</v>
          </cell>
          <cell r="V847">
            <v>1621</v>
          </cell>
          <cell r="X847">
            <v>0</v>
          </cell>
          <cell r="Y847">
            <v>60</v>
          </cell>
          <cell r="Z847">
            <v>0</v>
          </cell>
        </row>
        <row r="848">
          <cell r="C848">
            <v>1214</v>
          </cell>
          <cell r="E848">
            <v>10</v>
          </cell>
          <cell r="F848">
            <v>2014</v>
          </cell>
          <cell r="G848">
            <v>7354</v>
          </cell>
          <cell r="H848">
            <v>1533</v>
          </cell>
          <cell r="I848">
            <v>431</v>
          </cell>
          <cell r="L848">
            <v>0</v>
          </cell>
          <cell r="M848">
            <v>56</v>
          </cell>
          <cell r="N848">
            <v>0</v>
          </cell>
          <cell r="Q848">
            <v>605</v>
          </cell>
          <cell r="R848">
            <v>0</v>
          </cell>
          <cell r="S848">
            <v>0</v>
          </cell>
          <cell r="U848">
            <v>37</v>
          </cell>
          <cell r="V848">
            <v>1931</v>
          </cell>
          <cell r="X848">
            <v>0</v>
          </cell>
          <cell r="Y848">
            <v>153</v>
          </cell>
          <cell r="Z848">
            <v>35</v>
          </cell>
        </row>
        <row r="849">
          <cell r="C849">
            <v>1215</v>
          </cell>
          <cell r="E849">
            <v>10</v>
          </cell>
          <cell r="F849">
            <v>2014</v>
          </cell>
          <cell r="G849">
            <v>3282</v>
          </cell>
          <cell r="H849">
            <v>979</v>
          </cell>
          <cell r="I849">
            <v>124</v>
          </cell>
          <cell r="L849">
            <v>0</v>
          </cell>
          <cell r="M849">
            <v>0</v>
          </cell>
          <cell r="N849">
            <v>0</v>
          </cell>
          <cell r="Q849">
            <v>115</v>
          </cell>
          <cell r="R849">
            <v>8</v>
          </cell>
          <cell r="S849">
            <v>0</v>
          </cell>
          <cell r="U849">
            <v>7</v>
          </cell>
          <cell r="V849">
            <v>482</v>
          </cell>
          <cell r="X849">
            <v>0</v>
          </cell>
          <cell r="Y849">
            <v>37</v>
          </cell>
          <cell r="Z849">
            <v>0</v>
          </cell>
        </row>
        <row r="850">
          <cell r="C850">
            <v>1102</v>
          </cell>
          <cell r="E850">
            <v>10</v>
          </cell>
          <cell r="F850">
            <v>2014</v>
          </cell>
          <cell r="G850">
            <v>4101</v>
          </cell>
          <cell r="H850">
            <v>2569</v>
          </cell>
          <cell r="I850">
            <v>284</v>
          </cell>
          <cell r="L850">
            <v>957</v>
          </cell>
          <cell r="M850">
            <v>24</v>
          </cell>
          <cell r="N850">
            <v>7</v>
          </cell>
          <cell r="Q850">
            <v>144</v>
          </cell>
          <cell r="R850">
            <v>105</v>
          </cell>
          <cell r="S850">
            <v>0</v>
          </cell>
          <cell r="U850">
            <v>25</v>
          </cell>
          <cell r="V850">
            <v>1013</v>
          </cell>
          <cell r="X850">
            <v>0</v>
          </cell>
          <cell r="Y850">
            <v>155</v>
          </cell>
          <cell r="Z850">
            <v>0</v>
          </cell>
        </row>
        <row r="851">
          <cell r="C851">
            <v>1103</v>
          </cell>
          <cell r="E851">
            <v>10</v>
          </cell>
          <cell r="F851">
            <v>2014</v>
          </cell>
          <cell r="G851">
            <v>3105</v>
          </cell>
          <cell r="H851">
            <v>1452</v>
          </cell>
          <cell r="I851">
            <v>249</v>
          </cell>
          <cell r="L851">
            <v>540</v>
          </cell>
          <cell r="M851">
            <v>0</v>
          </cell>
          <cell r="N851">
            <v>0</v>
          </cell>
          <cell r="Q851">
            <v>279</v>
          </cell>
          <cell r="R851">
            <v>52</v>
          </cell>
          <cell r="S851">
            <v>0</v>
          </cell>
          <cell r="U851">
            <v>9</v>
          </cell>
          <cell r="V851">
            <v>2870</v>
          </cell>
          <cell r="X851">
            <v>22</v>
          </cell>
          <cell r="Y851">
            <v>130</v>
          </cell>
          <cell r="Z851">
            <v>0</v>
          </cell>
        </row>
        <row r="852">
          <cell r="C852">
            <v>1104</v>
          </cell>
          <cell r="E852">
            <v>10</v>
          </cell>
          <cell r="F852">
            <v>2014</v>
          </cell>
          <cell r="G852">
            <v>5363</v>
          </cell>
          <cell r="H852">
            <v>10426</v>
          </cell>
          <cell r="I852">
            <v>655</v>
          </cell>
          <cell r="L852">
            <v>2258</v>
          </cell>
          <cell r="M852">
            <v>62</v>
          </cell>
          <cell r="N852">
            <v>23</v>
          </cell>
          <cell r="Q852">
            <v>625</v>
          </cell>
          <cell r="R852">
            <v>336</v>
          </cell>
          <cell r="S852">
            <v>2</v>
          </cell>
          <cell r="U852">
            <v>55</v>
          </cell>
          <cell r="V852">
            <v>4395</v>
          </cell>
          <cell r="X852">
            <v>62</v>
          </cell>
          <cell r="Y852">
            <v>309</v>
          </cell>
          <cell r="Z852">
            <v>153</v>
          </cell>
        </row>
        <row r="853">
          <cell r="C853">
            <v>1105</v>
          </cell>
          <cell r="E853">
            <v>10</v>
          </cell>
          <cell r="F853">
            <v>2014</v>
          </cell>
          <cell r="G853">
            <v>3018</v>
          </cell>
          <cell r="H853">
            <v>2836</v>
          </cell>
          <cell r="I853">
            <v>283</v>
          </cell>
          <cell r="L853">
            <v>486</v>
          </cell>
          <cell r="M853">
            <v>20</v>
          </cell>
          <cell r="N853">
            <v>1</v>
          </cell>
          <cell r="Q853">
            <v>201</v>
          </cell>
          <cell r="R853">
            <v>95</v>
          </cell>
          <cell r="S853">
            <v>2</v>
          </cell>
          <cell r="U853">
            <v>37</v>
          </cell>
          <cell r="V853">
            <v>1710</v>
          </cell>
          <cell r="X853">
            <v>15</v>
          </cell>
          <cell r="Y853">
            <v>74</v>
          </cell>
          <cell r="Z853">
            <v>24</v>
          </cell>
        </row>
        <row r="854">
          <cell r="C854">
            <v>1106</v>
          </cell>
          <cell r="E854">
            <v>10</v>
          </cell>
          <cell r="F854">
            <v>2014</v>
          </cell>
          <cell r="G854">
            <v>2610</v>
          </cell>
          <cell r="H854">
            <v>846</v>
          </cell>
          <cell r="I854">
            <v>205</v>
          </cell>
          <cell r="L854">
            <v>224</v>
          </cell>
          <cell r="M854">
            <v>0</v>
          </cell>
          <cell r="N854">
            <v>0</v>
          </cell>
          <cell r="Q854">
            <v>443</v>
          </cell>
          <cell r="R854">
            <v>12</v>
          </cell>
          <cell r="S854">
            <v>0</v>
          </cell>
          <cell r="U854">
            <v>9</v>
          </cell>
          <cell r="V854">
            <v>864</v>
          </cell>
          <cell r="X854">
            <v>0</v>
          </cell>
          <cell r="Y854">
            <v>54</v>
          </cell>
          <cell r="Z854">
            <v>15</v>
          </cell>
        </row>
        <row r="855">
          <cell r="C855">
            <v>1107</v>
          </cell>
          <cell r="E855">
            <v>10</v>
          </cell>
          <cell r="F855">
            <v>2014</v>
          </cell>
          <cell r="G855">
            <v>4317</v>
          </cell>
          <cell r="H855">
            <v>1152</v>
          </cell>
          <cell r="I855">
            <v>198</v>
          </cell>
          <cell r="L855">
            <v>493</v>
          </cell>
          <cell r="M855">
            <v>14</v>
          </cell>
          <cell r="N855">
            <v>3</v>
          </cell>
          <cell r="Q855">
            <v>129</v>
          </cell>
          <cell r="R855">
            <v>42</v>
          </cell>
          <cell r="S855">
            <v>1</v>
          </cell>
          <cell r="U855">
            <v>22</v>
          </cell>
          <cell r="V855">
            <v>1399</v>
          </cell>
          <cell r="X855">
            <v>8</v>
          </cell>
          <cell r="Y855">
            <v>82</v>
          </cell>
          <cell r="Z855">
            <v>15</v>
          </cell>
        </row>
        <row r="856">
          <cell r="C856">
            <v>1102</v>
          </cell>
          <cell r="E856">
            <v>10</v>
          </cell>
          <cell r="F856">
            <v>2014</v>
          </cell>
          <cell r="G856">
            <v>5694</v>
          </cell>
          <cell r="H856">
            <v>2975</v>
          </cell>
          <cell r="I856">
            <v>336</v>
          </cell>
          <cell r="L856">
            <v>1073</v>
          </cell>
          <cell r="M856">
            <v>48</v>
          </cell>
          <cell r="N856">
            <v>17</v>
          </cell>
          <cell r="Q856">
            <v>174</v>
          </cell>
          <cell r="R856">
            <v>94</v>
          </cell>
          <cell r="S856">
            <v>2</v>
          </cell>
          <cell r="U856">
            <v>26</v>
          </cell>
          <cell r="V856">
            <v>1830</v>
          </cell>
          <cell r="X856">
            <v>0</v>
          </cell>
          <cell r="Y856">
            <v>218</v>
          </cell>
          <cell r="Z856">
            <v>33</v>
          </cell>
        </row>
        <row r="857">
          <cell r="C857">
            <v>1103</v>
          </cell>
          <cell r="E857">
            <v>10</v>
          </cell>
          <cell r="F857">
            <v>2014</v>
          </cell>
          <cell r="G857">
            <v>3730</v>
          </cell>
          <cell r="H857">
            <v>674</v>
          </cell>
          <cell r="I857">
            <v>235</v>
          </cell>
          <cell r="L857">
            <v>528</v>
          </cell>
          <cell r="M857">
            <v>48</v>
          </cell>
          <cell r="N857">
            <v>0</v>
          </cell>
          <cell r="Q857">
            <v>234</v>
          </cell>
          <cell r="R857">
            <v>34</v>
          </cell>
          <cell r="S857">
            <v>0</v>
          </cell>
          <cell r="U857">
            <v>5</v>
          </cell>
          <cell r="V857">
            <v>3349</v>
          </cell>
          <cell r="X857">
            <v>25</v>
          </cell>
          <cell r="Y857">
            <v>0</v>
          </cell>
          <cell r="Z857">
            <v>0</v>
          </cell>
        </row>
        <row r="858">
          <cell r="C858">
            <v>1104</v>
          </cell>
          <cell r="E858">
            <v>10</v>
          </cell>
          <cell r="F858">
            <v>2014</v>
          </cell>
          <cell r="G858">
            <v>5552</v>
          </cell>
          <cell r="H858">
            <v>10862</v>
          </cell>
          <cell r="I858">
            <v>694</v>
          </cell>
          <cell r="L858">
            <v>2356</v>
          </cell>
          <cell r="M858">
            <v>54</v>
          </cell>
          <cell r="N858">
            <v>22</v>
          </cell>
          <cell r="Q858">
            <v>582</v>
          </cell>
          <cell r="R858">
            <v>250</v>
          </cell>
          <cell r="S858">
            <v>0</v>
          </cell>
          <cell r="U858">
            <v>52</v>
          </cell>
          <cell r="V858">
            <v>5676</v>
          </cell>
          <cell r="X858">
            <v>90</v>
          </cell>
          <cell r="Y858">
            <v>253</v>
          </cell>
          <cell r="Z858">
            <v>98</v>
          </cell>
        </row>
        <row r="859">
          <cell r="C859">
            <v>1105</v>
          </cell>
          <cell r="E859">
            <v>10</v>
          </cell>
          <cell r="F859">
            <v>2014</v>
          </cell>
          <cell r="G859">
            <v>2929</v>
          </cell>
          <cell r="H859">
            <v>2762</v>
          </cell>
          <cell r="I859">
            <v>269</v>
          </cell>
          <cell r="L859">
            <v>507</v>
          </cell>
          <cell r="M859">
            <v>24</v>
          </cell>
          <cell r="N859">
            <v>1</v>
          </cell>
          <cell r="Q859">
            <v>143</v>
          </cell>
          <cell r="R859">
            <v>67</v>
          </cell>
          <cell r="S859">
            <v>4</v>
          </cell>
          <cell r="U859">
            <v>28</v>
          </cell>
          <cell r="V859">
            <v>2220</v>
          </cell>
          <cell r="X859">
            <v>42</v>
          </cell>
          <cell r="Y859">
            <v>87</v>
          </cell>
          <cell r="Z859">
            <v>26</v>
          </cell>
        </row>
        <row r="860">
          <cell r="C860">
            <v>1106</v>
          </cell>
          <cell r="E860">
            <v>10</v>
          </cell>
          <cell r="F860">
            <v>2014</v>
          </cell>
          <cell r="G860">
            <v>3651</v>
          </cell>
          <cell r="H860">
            <v>1082</v>
          </cell>
          <cell r="I860">
            <v>179</v>
          </cell>
          <cell r="L860">
            <v>189</v>
          </cell>
          <cell r="M860">
            <v>0</v>
          </cell>
          <cell r="N860">
            <v>0</v>
          </cell>
          <cell r="Q860">
            <v>454</v>
          </cell>
          <cell r="R860">
            <v>5</v>
          </cell>
          <cell r="S860">
            <v>0</v>
          </cell>
          <cell r="U860">
            <v>3</v>
          </cell>
          <cell r="V860">
            <v>1055</v>
          </cell>
          <cell r="X860">
            <v>0</v>
          </cell>
          <cell r="Y860">
            <v>84</v>
          </cell>
          <cell r="Z860">
            <v>20</v>
          </cell>
        </row>
        <row r="861">
          <cell r="C861">
            <v>1107</v>
          </cell>
          <cell r="E861">
            <v>10</v>
          </cell>
          <cell r="F861">
            <v>2014</v>
          </cell>
          <cell r="G861">
            <v>4828</v>
          </cell>
          <cell r="H861">
            <v>2258</v>
          </cell>
          <cell r="I861">
            <v>231</v>
          </cell>
          <cell r="L861">
            <v>548</v>
          </cell>
          <cell r="M861">
            <v>30</v>
          </cell>
          <cell r="N861">
            <v>3</v>
          </cell>
          <cell r="Q861">
            <v>131</v>
          </cell>
          <cell r="R861">
            <v>45</v>
          </cell>
          <cell r="S861">
            <v>0</v>
          </cell>
          <cell r="U861">
            <v>19</v>
          </cell>
          <cell r="V861">
            <v>1716</v>
          </cell>
          <cell r="X861">
            <v>5</v>
          </cell>
          <cell r="Y861">
            <v>111</v>
          </cell>
          <cell r="Z861">
            <v>10</v>
          </cell>
        </row>
        <row r="862">
          <cell r="C862">
            <v>901</v>
          </cell>
          <cell r="E862">
            <v>10</v>
          </cell>
          <cell r="F862">
            <v>2014</v>
          </cell>
          <cell r="G862">
            <v>14899</v>
          </cell>
          <cell r="H862">
            <v>15480</v>
          </cell>
          <cell r="I862">
            <v>2832</v>
          </cell>
          <cell r="L862">
            <v>7297</v>
          </cell>
          <cell r="M862">
            <v>19</v>
          </cell>
          <cell r="N862">
            <v>94</v>
          </cell>
          <cell r="Q862">
            <v>1334</v>
          </cell>
          <cell r="R862">
            <v>928</v>
          </cell>
          <cell r="S862">
            <v>28</v>
          </cell>
          <cell r="U862">
            <v>37</v>
          </cell>
          <cell r="V862">
            <v>22777</v>
          </cell>
          <cell r="X862">
            <v>713</v>
          </cell>
          <cell r="Y862">
            <v>1479</v>
          </cell>
          <cell r="Z862">
            <v>504</v>
          </cell>
        </row>
        <row r="863">
          <cell r="C863">
            <v>902</v>
          </cell>
          <cell r="E863">
            <v>10</v>
          </cell>
          <cell r="F863">
            <v>2014</v>
          </cell>
          <cell r="G863">
            <v>4315</v>
          </cell>
          <cell r="H863">
            <v>2360</v>
          </cell>
          <cell r="I863">
            <v>1441</v>
          </cell>
          <cell r="L863">
            <v>5929</v>
          </cell>
          <cell r="M863">
            <v>117</v>
          </cell>
          <cell r="N863">
            <v>193</v>
          </cell>
          <cell r="Q863">
            <v>557</v>
          </cell>
          <cell r="R863">
            <v>459</v>
          </cell>
          <cell r="S863">
            <v>120</v>
          </cell>
          <cell r="U863">
            <v>548</v>
          </cell>
          <cell r="V863">
            <v>16405</v>
          </cell>
          <cell r="X863">
            <v>549</v>
          </cell>
          <cell r="Y863">
            <v>88</v>
          </cell>
          <cell r="Z863">
            <v>9</v>
          </cell>
        </row>
        <row r="864">
          <cell r="C864">
            <v>903</v>
          </cell>
          <cell r="E864">
            <v>10</v>
          </cell>
          <cell r="F864">
            <v>2014</v>
          </cell>
          <cell r="G864">
            <v>1974</v>
          </cell>
          <cell r="H864">
            <v>558</v>
          </cell>
          <cell r="I864">
            <v>266</v>
          </cell>
          <cell r="L864">
            <v>1183</v>
          </cell>
          <cell r="M864">
            <v>0</v>
          </cell>
          <cell r="N864">
            <v>0</v>
          </cell>
          <cell r="Q864">
            <v>178</v>
          </cell>
          <cell r="R864">
            <v>31</v>
          </cell>
          <cell r="S864">
            <v>0</v>
          </cell>
          <cell r="U864">
            <v>0</v>
          </cell>
          <cell r="V864">
            <v>3783</v>
          </cell>
          <cell r="X864">
            <v>0</v>
          </cell>
          <cell r="Y864">
            <v>190</v>
          </cell>
          <cell r="Z864">
            <v>0</v>
          </cell>
        </row>
        <row r="865">
          <cell r="C865">
            <v>904</v>
          </cell>
          <cell r="E865">
            <v>10</v>
          </cell>
          <cell r="F865">
            <v>2014</v>
          </cell>
          <cell r="G865">
            <v>281</v>
          </cell>
          <cell r="H865">
            <v>0</v>
          </cell>
          <cell r="I865">
            <v>90</v>
          </cell>
          <cell r="L865">
            <v>1796</v>
          </cell>
          <cell r="M865">
            <v>0</v>
          </cell>
          <cell r="N865">
            <v>0</v>
          </cell>
          <cell r="Q865">
            <v>0</v>
          </cell>
          <cell r="R865">
            <v>45</v>
          </cell>
          <cell r="S865">
            <v>0</v>
          </cell>
          <cell r="U865">
            <v>0</v>
          </cell>
          <cell r="V865">
            <v>742</v>
          </cell>
          <cell r="X865">
            <v>0</v>
          </cell>
          <cell r="Y865">
            <v>110</v>
          </cell>
          <cell r="Z865">
            <v>0</v>
          </cell>
        </row>
        <row r="866">
          <cell r="C866">
            <v>905</v>
          </cell>
          <cell r="E866">
            <v>10</v>
          </cell>
          <cell r="F866">
            <v>2014</v>
          </cell>
          <cell r="G866">
            <v>7824</v>
          </cell>
          <cell r="H866">
            <v>598</v>
          </cell>
          <cell r="I866">
            <v>546</v>
          </cell>
          <cell r="L866">
            <v>1713</v>
          </cell>
          <cell r="M866">
            <v>30</v>
          </cell>
          <cell r="N866">
            <v>1</v>
          </cell>
          <cell r="Q866">
            <v>1004</v>
          </cell>
          <cell r="R866">
            <v>276</v>
          </cell>
          <cell r="S866">
            <v>33</v>
          </cell>
          <cell r="U866">
            <v>92</v>
          </cell>
          <cell r="V866">
            <v>15417</v>
          </cell>
          <cell r="X866">
            <v>262</v>
          </cell>
          <cell r="Y866">
            <v>195</v>
          </cell>
          <cell r="Z866">
            <v>71</v>
          </cell>
        </row>
        <row r="867">
          <cell r="C867">
            <v>906</v>
          </cell>
          <cell r="E867">
            <v>10</v>
          </cell>
          <cell r="F867">
            <v>2014</v>
          </cell>
          <cell r="G867">
            <v>9999</v>
          </cell>
          <cell r="H867">
            <v>3438</v>
          </cell>
          <cell r="I867">
            <v>1090</v>
          </cell>
          <cell r="L867">
            <v>2669</v>
          </cell>
          <cell r="M867">
            <v>79</v>
          </cell>
          <cell r="N867">
            <v>35</v>
          </cell>
          <cell r="Q867">
            <v>657</v>
          </cell>
          <cell r="R867">
            <v>486</v>
          </cell>
          <cell r="S867">
            <v>33</v>
          </cell>
          <cell r="U867">
            <v>122</v>
          </cell>
          <cell r="V867">
            <v>4320</v>
          </cell>
          <cell r="X867">
            <v>228</v>
          </cell>
          <cell r="Y867">
            <v>391</v>
          </cell>
          <cell r="Z867">
            <v>75</v>
          </cell>
        </row>
        <row r="868">
          <cell r="C868">
            <v>907</v>
          </cell>
          <cell r="E868">
            <v>10</v>
          </cell>
          <cell r="F868">
            <v>2014</v>
          </cell>
          <cell r="G868">
            <v>4325</v>
          </cell>
          <cell r="H868">
            <v>874</v>
          </cell>
          <cell r="I868">
            <v>109</v>
          </cell>
          <cell r="L868">
            <v>280</v>
          </cell>
          <cell r="M868">
            <v>25</v>
          </cell>
          <cell r="N868">
            <v>0</v>
          </cell>
          <cell r="Q868">
            <v>48</v>
          </cell>
          <cell r="R868">
            <v>0</v>
          </cell>
          <cell r="S868">
            <v>4</v>
          </cell>
          <cell r="U868">
            <v>26</v>
          </cell>
          <cell r="V868">
            <v>1542</v>
          </cell>
          <cell r="X868">
            <v>0</v>
          </cell>
          <cell r="Y868">
            <v>55</v>
          </cell>
          <cell r="Z868">
            <v>0</v>
          </cell>
        </row>
        <row r="869">
          <cell r="C869">
            <v>1301</v>
          </cell>
          <cell r="E869">
            <v>10</v>
          </cell>
          <cell r="F869">
            <v>2014</v>
          </cell>
          <cell r="G869">
            <v>6582</v>
          </cell>
          <cell r="H869">
            <v>2318</v>
          </cell>
          <cell r="I869">
            <v>1089</v>
          </cell>
          <cell r="L869">
            <v>5797</v>
          </cell>
          <cell r="M869">
            <v>45</v>
          </cell>
          <cell r="N869">
            <v>57</v>
          </cell>
          <cell r="Q869">
            <v>1230</v>
          </cell>
          <cell r="R869">
            <v>892</v>
          </cell>
          <cell r="S869">
            <v>31</v>
          </cell>
          <cell r="U869">
            <v>168</v>
          </cell>
          <cell r="V869">
            <v>8539</v>
          </cell>
          <cell r="X869">
            <v>433</v>
          </cell>
          <cell r="Y869">
            <v>546</v>
          </cell>
          <cell r="Z869">
            <v>195</v>
          </cell>
        </row>
        <row r="870">
          <cell r="C870">
            <v>1302</v>
          </cell>
          <cell r="E870">
            <v>10</v>
          </cell>
          <cell r="F870">
            <v>2014</v>
          </cell>
          <cell r="G870">
            <v>3290</v>
          </cell>
          <cell r="H870">
            <v>2604</v>
          </cell>
          <cell r="I870">
            <v>366</v>
          </cell>
          <cell r="L870">
            <v>992</v>
          </cell>
          <cell r="M870">
            <v>32</v>
          </cell>
          <cell r="N870">
            <v>0</v>
          </cell>
          <cell r="Q870">
            <v>460</v>
          </cell>
          <cell r="R870">
            <v>200</v>
          </cell>
          <cell r="S870">
            <v>0</v>
          </cell>
          <cell r="U870">
            <v>24</v>
          </cell>
          <cell r="V870">
            <v>1832</v>
          </cell>
          <cell r="X870">
            <v>40</v>
          </cell>
          <cell r="Y870">
            <v>104</v>
          </cell>
          <cell r="Z870">
            <v>0</v>
          </cell>
        </row>
        <row r="871">
          <cell r="C871">
            <v>1303</v>
          </cell>
          <cell r="E871">
            <v>10</v>
          </cell>
          <cell r="F871">
            <v>2014</v>
          </cell>
          <cell r="G871">
            <v>6964</v>
          </cell>
          <cell r="H871">
            <v>5831</v>
          </cell>
          <cell r="I871">
            <v>533</v>
          </cell>
          <cell r="L871">
            <v>988</v>
          </cell>
          <cell r="M871">
            <v>0</v>
          </cell>
          <cell r="N871">
            <v>18</v>
          </cell>
          <cell r="Q871">
            <v>1719</v>
          </cell>
          <cell r="R871">
            <v>348</v>
          </cell>
          <cell r="S871">
            <v>2</v>
          </cell>
          <cell r="U871">
            <v>0</v>
          </cell>
          <cell r="V871">
            <v>4131</v>
          </cell>
          <cell r="X871">
            <v>0</v>
          </cell>
          <cell r="Y871">
            <v>118</v>
          </cell>
          <cell r="Z871">
            <v>23</v>
          </cell>
        </row>
        <row r="872">
          <cell r="C872">
            <v>1304</v>
          </cell>
          <cell r="E872">
            <v>10</v>
          </cell>
          <cell r="F872">
            <v>2014</v>
          </cell>
          <cell r="G872">
            <v>1792</v>
          </cell>
          <cell r="H872">
            <v>2105</v>
          </cell>
          <cell r="I872">
            <v>419</v>
          </cell>
          <cell r="L872">
            <v>1173</v>
          </cell>
          <cell r="M872">
            <v>12</v>
          </cell>
          <cell r="N872">
            <v>38</v>
          </cell>
          <cell r="Q872">
            <v>132</v>
          </cell>
          <cell r="R872">
            <v>95</v>
          </cell>
          <cell r="S872">
            <v>5</v>
          </cell>
          <cell r="U872">
            <v>192</v>
          </cell>
          <cell r="V872">
            <v>2630</v>
          </cell>
          <cell r="X872">
            <v>13</v>
          </cell>
          <cell r="Y872">
            <v>1</v>
          </cell>
          <cell r="Z872">
            <v>0</v>
          </cell>
        </row>
        <row r="873">
          <cell r="C873">
            <v>1305</v>
          </cell>
          <cell r="E873">
            <v>10</v>
          </cell>
          <cell r="F873">
            <v>2014</v>
          </cell>
          <cell r="G873">
            <v>2166</v>
          </cell>
          <cell r="H873">
            <v>376</v>
          </cell>
          <cell r="I873">
            <v>0</v>
          </cell>
          <cell r="L873">
            <v>0</v>
          </cell>
          <cell r="M873">
            <v>0</v>
          </cell>
          <cell r="N873">
            <v>0</v>
          </cell>
          <cell r="Q873">
            <v>0</v>
          </cell>
          <cell r="R873">
            <v>0</v>
          </cell>
          <cell r="S873">
            <v>0</v>
          </cell>
          <cell r="U873">
            <v>0</v>
          </cell>
          <cell r="V873">
            <v>311</v>
          </cell>
          <cell r="X873">
            <v>0</v>
          </cell>
          <cell r="Y873">
            <v>0</v>
          </cell>
          <cell r="Z873">
            <v>0</v>
          </cell>
        </row>
        <row r="874">
          <cell r="C874">
            <v>1306</v>
          </cell>
          <cell r="E874">
            <v>10</v>
          </cell>
          <cell r="F874">
            <v>2014</v>
          </cell>
          <cell r="G874">
            <v>2159</v>
          </cell>
          <cell r="H874">
            <v>4635</v>
          </cell>
          <cell r="I874">
            <v>320</v>
          </cell>
          <cell r="L874">
            <v>607</v>
          </cell>
          <cell r="M874">
            <v>38</v>
          </cell>
          <cell r="N874">
            <v>0</v>
          </cell>
          <cell r="Q874">
            <v>222</v>
          </cell>
          <cell r="R874">
            <v>159</v>
          </cell>
          <cell r="S874">
            <v>0</v>
          </cell>
          <cell r="U874">
            <v>26</v>
          </cell>
          <cell r="V874">
            <v>1460</v>
          </cell>
          <cell r="X874">
            <v>30</v>
          </cell>
          <cell r="Y874">
            <v>0</v>
          </cell>
          <cell r="Z874">
            <v>0</v>
          </cell>
        </row>
        <row r="875">
          <cell r="C875">
            <v>1301</v>
          </cell>
          <cell r="E875">
            <v>10</v>
          </cell>
          <cell r="F875">
            <v>2014</v>
          </cell>
          <cell r="G875">
            <v>7587</v>
          </cell>
          <cell r="H875">
            <v>3106</v>
          </cell>
          <cell r="I875">
            <v>1105</v>
          </cell>
          <cell r="L875">
            <v>6103</v>
          </cell>
          <cell r="M875">
            <v>86</v>
          </cell>
          <cell r="N875">
            <v>30</v>
          </cell>
          <cell r="Q875">
            <v>1167</v>
          </cell>
          <cell r="R875">
            <v>995</v>
          </cell>
          <cell r="S875">
            <v>77</v>
          </cell>
          <cell r="U875">
            <v>255</v>
          </cell>
          <cell r="V875">
            <v>9226</v>
          </cell>
          <cell r="X875">
            <v>533</v>
          </cell>
          <cell r="Y875">
            <v>447</v>
          </cell>
          <cell r="Z875">
            <v>100</v>
          </cell>
        </row>
        <row r="876">
          <cell r="C876">
            <v>1302</v>
          </cell>
          <cell r="E876">
            <v>10</v>
          </cell>
          <cell r="F876">
            <v>2014</v>
          </cell>
          <cell r="G876">
            <v>3601</v>
          </cell>
          <cell r="H876">
            <v>2805</v>
          </cell>
          <cell r="I876">
            <v>330</v>
          </cell>
          <cell r="L876">
            <v>906</v>
          </cell>
          <cell r="M876">
            <v>23</v>
          </cell>
          <cell r="N876">
            <v>0</v>
          </cell>
          <cell r="Q876">
            <v>469</v>
          </cell>
          <cell r="R876">
            <v>152</v>
          </cell>
          <cell r="S876">
            <v>0</v>
          </cell>
          <cell r="U876">
            <v>19</v>
          </cell>
          <cell r="V876">
            <v>2092</v>
          </cell>
          <cell r="X876">
            <v>39</v>
          </cell>
          <cell r="Y876">
            <v>108</v>
          </cell>
          <cell r="Z876">
            <v>0</v>
          </cell>
        </row>
        <row r="877">
          <cell r="C877">
            <v>1303</v>
          </cell>
          <cell r="E877">
            <v>10</v>
          </cell>
          <cell r="F877">
            <v>2014</v>
          </cell>
          <cell r="G877">
            <v>7648</v>
          </cell>
          <cell r="H877">
            <v>6354</v>
          </cell>
          <cell r="I877">
            <v>612</v>
          </cell>
          <cell r="L877">
            <v>1242</v>
          </cell>
          <cell r="M877">
            <v>0</v>
          </cell>
          <cell r="N877">
            <v>53</v>
          </cell>
          <cell r="Q877">
            <v>1916</v>
          </cell>
          <cell r="R877">
            <v>355</v>
          </cell>
          <cell r="S877">
            <v>3</v>
          </cell>
          <cell r="U877">
            <v>0</v>
          </cell>
          <cell r="V877">
            <v>4475</v>
          </cell>
          <cell r="X877">
            <v>0</v>
          </cell>
          <cell r="Y877">
            <v>205</v>
          </cell>
          <cell r="Z877">
            <v>45</v>
          </cell>
        </row>
        <row r="878">
          <cell r="C878">
            <v>1304</v>
          </cell>
          <cell r="E878">
            <v>10</v>
          </cell>
          <cell r="F878">
            <v>2014</v>
          </cell>
          <cell r="G878">
            <v>2014</v>
          </cell>
          <cell r="H878">
            <v>2345</v>
          </cell>
          <cell r="I878">
            <v>429</v>
          </cell>
          <cell r="L878">
            <v>1269</v>
          </cell>
          <cell r="M878">
            <v>17</v>
          </cell>
          <cell r="N878">
            <v>41</v>
          </cell>
          <cell r="Q878">
            <v>156</v>
          </cell>
          <cell r="R878">
            <v>139</v>
          </cell>
          <cell r="S878">
            <v>4</v>
          </cell>
          <cell r="U878">
            <v>220</v>
          </cell>
          <cell r="V878">
            <v>1231</v>
          </cell>
          <cell r="X878">
            <v>15</v>
          </cell>
          <cell r="Y878">
            <v>1</v>
          </cell>
          <cell r="Z878">
            <v>0</v>
          </cell>
        </row>
        <row r="879">
          <cell r="C879">
            <v>1305</v>
          </cell>
          <cell r="E879">
            <v>10</v>
          </cell>
          <cell r="F879">
            <v>2014</v>
          </cell>
          <cell r="G879">
            <v>2525</v>
          </cell>
          <cell r="H879">
            <v>407</v>
          </cell>
          <cell r="I879">
            <v>0</v>
          </cell>
          <cell r="L879">
            <v>0</v>
          </cell>
          <cell r="M879">
            <v>0</v>
          </cell>
          <cell r="N879">
            <v>0</v>
          </cell>
          <cell r="Q879">
            <v>0</v>
          </cell>
          <cell r="R879">
            <v>0</v>
          </cell>
          <cell r="S879">
            <v>0</v>
          </cell>
          <cell r="U879">
            <v>0</v>
          </cell>
          <cell r="V879">
            <v>233</v>
          </cell>
          <cell r="X879">
            <v>0</v>
          </cell>
          <cell r="Y879">
            <v>0</v>
          </cell>
          <cell r="Z879">
            <v>0</v>
          </cell>
        </row>
        <row r="880">
          <cell r="C880">
            <v>1306</v>
          </cell>
          <cell r="E880">
            <v>10</v>
          </cell>
          <cell r="F880">
            <v>2014</v>
          </cell>
          <cell r="G880">
            <v>2497</v>
          </cell>
          <cell r="H880">
            <v>4858</v>
          </cell>
          <cell r="I880">
            <v>314</v>
          </cell>
          <cell r="L880">
            <v>581</v>
          </cell>
          <cell r="M880">
            <v>28</v>
          </cell>
          <cell r="N880">
            <v>0</v>
          </cell>
          <cell r="Q880">
            <v>204</v>
          </cell>
          <cell r="R880">
            <v>146</v>
          </cell>
          <cell r="S880">
            <v>0</v>
          </cell>
          <cell r="U880">
            <v>30</v>
          </cell>
          <cell r="V880">
            <v>1580</v>
          </cell>
          <cell r="X880">
            <v>30</v>
          </cell>
          <cell r="Y880">
            <v>0</v>
          </cell>
          <cell r="Z880">
            <v>0</v>
          </cell>
        </row>
        <row r="881">
          <cell r="C881">
            <v>1001</v>
          </cell>
          <cell r="E881">
            <v>10</v>
          </cell>
          <cell r="F881">
            <v>2014</v>
          </cell>
          <cell r="G881">
            <v>19757</v>
          </cell>
          <cell r="H881">
            <v>6027</v>
          </cell>
          <cell r="I881">
            <v>2770</v>
          </cell>
          <cell r="L881">
            <v>7920</v>
          </cell>
          <cell r="M881">
            <v>89</v>
          </cell>
          <cell r="N881">
            <v>108</v>
          </cell>
          <cell r="Q881">
            <v>3995</v>
          </cell>
          <cell r="R881">
            <v>2367</v>
          </cell>
          <cell r="S881">
            <v>87</v>
          </cell>
          <cell r="U881">
            <v>316</v>
          </cell>
          <cell r="V881">
            <v>18428</v>
          </cell>
          <cell r="X881">
            <v>411</v>
          </cell>
          <cell r="Y881">
            <v>1131</v>
          </cell>
          <cell r="Z881">
            <v>347</v>
          </cell>
        </row>
        <row r="882">
          <cell r="C882">
            <v>1002</v>
          </cell>
          <cell r="E882">
            <v>10</v>
          </cell>
          <cell r="F882">
            <v>2014</v>
          </cell>
          <cell r="G882">
            <v>8537</v>
          </cell>
          <cell r="H882">
            <v>936</v>
          </cell>
          <cell r="I882">
            <v>1372</v>
          </cell>
          <cell r="L882">
            <v>3493</v>
          </cell>
          <cell r="M882">
            <v>125</v>
          </cell>
          <cell r="N882">
            <v>20</v>
          </cell>
          <cell r="Q882">
            <v>1634</v>
          </cell>
          <cell r="R882">
            <v>653</v>
          </cell>
          <cell r="S882">
            <v>11</v>
          </cell>
          <cell r="U882">
            <v>199</v>
          </cell>
          <cell r="V882">
            <v>7232</v>
          </cell>
          <cell r="X882">
            <v>0</v>
          </cell>
          <cell r="Y882">
            <v>282</v>
          </cell>
          <cell r="Z882">
            <v>32</v>
          </cell>
        </row>
        <row r="883">
          <cell r="C883">
            <v>1003</v>
          </cell>
          <cell r="E883">
            <v>10</v>
          </cell>
          <cell r="F883">
            <v>2014</v>
          </cell>
          <cell r="G883">
            <v>5011</v>
          </cell>
          <cell r="H883">
            <v>5649</v>
          </cell>
          <cell r="I883">
            <v>740</v>
          </cell>
          <cell r="L883">
            <v>1744</v>
          </cell>
          <cell r="M883">
            <v>55</v>
          </cell>
          <cell r="N883">
            <v>31</v>
          </cell>
          <cell r="Q883">
            <v>680</v>
          </cell>
          <cell r="R883">
            <v>331</v>
          </cell>
          <cell r="S883">
            <v>18</v>
          </cell>
          <cell r="U883">
            <v>81</v>
          </cell>
          <cell r="V883">
            <v>3156</v>
          </cell>
          <cell r="X883">
            <v>0</v>
          </cell>
          <cell r="Y883">
            <v>76</v>
          </cell>
          <cell r="Z883">
            <v>10</v>
          </cell>
        </row>
        <row r="884">
          <cell r="C884">
            <v>1004</v>
          </cell>
          <cell r="E884">
            <v>10</v>
          </cell>
          <cell r="F884">
            <v>2014</v>
          </cell>
          <cell r="G884">
            <v>10326</v>
          </cell>
          <cell r="H884">
            <v>7538</v>
          </cell>
          <cell r="I884">
            <v>1153</v>
          </cell>
          <cell r="L884">
            <v>3447</v>
          </cell>
          <cell r="M884">
            <v>142</v>
          </cell>
          <cell r="N884">
            <v>75</v>
          </cell>
          <cell r="Q884">
            <v>1795</v>
          </cell>
          <cell r="R884">
            <v>704</v>
          </cell>
          <cell r="S884">
            <v>23</v>
          </cell>
          <cell r="U884">
            <v>255</v>
          </cell>
          <cell r="V884">
            <v>6552</v>
          </cell>
          <cell r="X884">
            <v>0</v>
          </cell>
          <cell r="Y884">
            <v>279</v>
          </cell>
          <cell r="Z884">
            <v>98</v>
          </cell>
        </row>
        <row r="885">
          <cell r="C885">
            <v>1005</v>
          </cell>
          <cell r="E885">
            <v>10</v>
          </cell>
          <cell r="F885">
            <v>2014</v>
          </cell>
          <cell r="G885">
            <v>9146</v>
          </cell>
          <cell r="H885">
            <v>3710</v>
          </cell>
          <cell r="I885">
            <v>1500</v>
          </cell>
          <cell r="L885">
            <v>3253</v>
          </cell>
          <cell r="M885">
            <v>73</v>
          </cell>
          <cell r="N885">
            <v>4</v>
          </cell>
          <cell r="Q885">
            <v>602</v>
          </cell>
          <cell r="R885">
            <v>266</v>
          </cell>
          <cell r="S885">
            <v>0</v>
          </cell>
          <cell r="U885">
            <v>96</v>
          </cell>
          <cell r="V885">
            <v>9715</v>
          </cell>
          <cell r="X885">
            <v>3</v>
          </cell>
          <cell r="Y885">
            <v>292</v>
          </cell>
          <cell r="Z885">
            <v>51</v>
          </cell>
        </row>
        <row r="886">
          <cell r="C886">
            <v>1006</v>
          </cell>
          <cell r="E886">
            <v>10</v>
          </cell>
          <cell r="F886">
            <v>2014</v>
          </cell>
          <cell r="G886">
            <v>3835</v>
          </cell>
          <cell r="H886">
            <v>1636</v>
          </cell>
          <cell r="I886">
            <v>318</v>
          </cell>
          <cell r="L886">
            <v>782</v>
          </cell>
          <cell r="M886">
            <v>17</v>
          </cell>
          <cell r="N886">
            <v>0</v>
          </cell>
          <cell r="Q886">
            <v>696</v>
          </cell>
          <cell r="R886">
            <v>112</v>
          </cell>
          <cell r="S886">
            <v>0</v>
          </cell>
          <cell r="U886">
            <v>18</v>
          </cell>
          <cell r="V886">
            <v>2418</v>
          </cell>
          <cell r="X886">
            <v>0</v>
          </cell>
          <cell r="Y886">
            <v>143</v>
          </cell>
          <cell r="Z886">
            <v>7</v>
          </cell>
        </row>
        <row r="887">
          <cell r="C887">
            <v>1007</v>
          </cell>
          <cell r="E887">
            <v>10</v>
          </cell>
          <cell r="F887">
            <v>2014</v>
          </cell>
          <cell r="G887">
            <v>3964</v>
          </cell>
          <cell r="H887">
            <v>614</v>
          </cell>
          <cell r="I887">
            <v>925</v>
          </cell>
          <cell r="L887">
            <v>1666</v>
          </cell>
          <cell r="M887">
            <v>25</v>
          </cell>
          <cell r="N887">
            <v>13</v>
          </cell>
          <cell r="Q887">
            <v>486</v>
          </cell>
          <cell r="R887">
            <v>39</v>
          </cell>
          <cell r="S887">
            <v>0</v>
          </cell>
          <cell r="U887">
            <v>17</v>
          </cell>
          <cell r="V887">
            <v>1656</v>
          </cell>
          <cell r="X887">
            <v>0</v>
          </cell>
          <cell r="Y887">
            <v>60</v>
          </cell>
          <cell r="Z887">
            <v>12</v>
          </cell>
        </row>
        <row r="888">
          <cell r="C888">
            <v>1008</v>
          </cell>
          <cell r="E888">
            <v>10</v>
          </cell>
          <cell r="F888">
            <v>2014</v>
          </cell>
          <cell r="G888">
            <v>6585</v>
          </cell>
          <cell r="H888">
            <v>2733</v>
          </cell>
          <cell r="I888">
            <v>411</v>
          </cell>
          <cell r="L888">
            <v>1303</v>
          </cell>
          <cell r="M888">
            <v>47</v>
          </cell>
          <cell r="N888">
            <v>2</v>
          </cell>
          <cell r="Q888">
            <v>801</v>
          </cell>
          <cell r="R888">
            <v>199</v>
          </cell>
          <cell r="S888">
            <v>7</v>
          </cell>
          <cell r="U888">
            <v>72</v>
          </cell>
          <cell r="V888">
            <v>2867</v>
          </cell>
          <cell r="X888">
            <v>67</v>
          </cell>
          <cell r="Y888">
            <v>131</v>
          </cell>
          <cell r="Z888">
            <v>37</v>
          </cell>
        </row>
        <row r="889">
          <cell r="C889">
            <v>1009</v>
          </cell>
          <cell r="E889">
            <v>10</v>
          </cell>
          <cell r="F889">
            <v>2014</v>
          </cell>
          <cell r="G889">
            <v>12681</v>
          </cell>
          <cell r="H889">
            <v>3998</v>
          </cell>
          <cell r="I889">
            <v>510</v>
          </cell>
          <cell r="L889">
            <v>1324</v>
          </cell>
          <cell r="M889">
            <v>59</v>
          </cell>
          <cell r="N889">
            <v>0</v>
          </cell>
          <cell r="Q889">
            <v>630</v>
          </cell>
          <cell r="R889">
            <v>165</v>
          </cell>
          <cell r="S889">
            <v>4</v>
          </cell>
          <cell r="U889">
            <v>68</v>
          </cell>
          <cell r="V889">
            <v>2270</v>
          </cell>
          <cell r="X889">
            <v>0</v>
          </cell>
          <cell r="Y889">
            <v>70</v>
          </cell>
          <cell r="Z889">
            <v>16</v>
          </cell>
        </row>
        <row r="890">
          <cell r="C890">
            <v>1010</v>
          </cell>
          <cell r="E890">
            <v>10</v>
          </cell>
          <cell r="F890">
            <v>2014</v>
          </cell>
          <cell r="G890">
            <v>5557</v>
          </cell>
          <cell r="H890">
            <v>1154</v>
          </cell>
          <cell r="I890">
            <v>337</v>
          </cell>
          <cell r="L890">
            <v>517</v>
          </cell>
          <cell r="M890">
            <v>11</v>
          </cell>
          <cell r="N890">
            <v>0</v>
          </cell>
          <cell r="Q890">
            <v>745</v>
          </cell>
          <cell r="R890">
            <v>51</v>
          </cell>
          <cell r="S890">
            <v>0</v>
          </cell>
          <cell r="U890">
            <v>24</v>
          </cell>
          <cell r="V890">
            <v>3580</v>
          </cell>
          <cell r="X890">
            <v>0</v>
          </cell>
          <cell r="Y890">
            <v>188</v>
          </cell>
          <cell r="Z890">
            <v>0</v>
          </cell>
        </row>
        <row r="891">
          <cell r="C891">
            <v>1011</v>
          </cell>
          <cell r="E891">
            <v>10</v>
          </cell>
          <cell r="F891">
            <v>2014</v>
          </cell>
          <cell r="G891">
            <v>4226</v>
          </cell>
          <cell r="H891">
            <v>2195</v>
          </cell>
          <cell r="I891">
            <v>585</v>
          </cell>
          <cell r="L891">
            <v>1189</v>
          </cell>
          <cell r="M891">
            <v>11</v>
          </cell>
          <cell r="N891">
            <v>0</v>
          </cell>
          <cell r="Q891">
            <v>580</v>
          </cell>
          <cell r="R891">
            <v>95</v>
          </cell>
          <cell r="S891">
            <v>0</v>
          </cell>
          <cell r="U891">
            <v>9</v>
          </cell>
          <cell r="V891">
            <v>1439</v>
          </cell>
          <cell r="X891">
            <v>0</v>
          </cell>
          <cell r="Y891">
            <v>0</v>
          </cell>
          <cell r="Z891">
            <v>0</v>
          </cell>
        </row>
        <row r="892">
          <cell r="C892">
            <v>1012</v>
          </cell>
          <cell r="E892">
            <v>10</v>
          </cell>
          <cell r="F892">
            <v>2014</v>
          </cell>
          <cell r="G892">
            <v>5661</v>
          </cell>
          <cell r="H892">
            <v>2588</v>
          </cell>
          <cell r="I892">
            <v>759</v>
          </cell>
          <cell r="L892">
            <v>1824</v>
          </cell>
          <cell r="M892">
            <v>67</v>
          </cell>
          <cell r="N892">
            <v>22</v>
          </cell>
          <cell r="Q892">
            <v>2837</v>
          </cell>
          <cell r="R892">
            <v>525</v>
          </cell>
          <cell r="S892">
            <v>13</v>
          </cell>
          <cell r="U892">
            <v>125</v>
          </cell>
          <cell r="V892">
            <v>2952</v>
          </cell>
          <cell r="X892">
            <v>135</v>
          </cell>
          <cell r="Y892">
            <v>279</v>
          </cell>
          <cell r="Z892">
            <v>75</v>
          </cell>
        </row>
        <row r="893">
          <cell r="C893">
            <v>1013</v>
          </cell>
          <cell r="E893">
            <v>10</v>
          </cell>
          <cell r="F893">
            <v>2014</v>
          </cell>
          <cell r="G893">
            <v>5310</v>
          </cell>
          <cell r="H893">
            <v>2064</v>
          </cell>
          <cell r="I893">
            <v>298</v>
          </cell>
          <cell r="L893">
            <v>1013</v>
          </cell>
          <cell r="M893">
            <v>14</v>
          </cell>
          <cell r="N893">
            <v>0</v>
          </cell>
          <cell r="Q893">
            <v>551</v>
          </cell>
          <cell r="R893">
            <v>62</v>
          </cell>
          <cell r="S893">
            <v>0</v>
          </cell>
          <cell r="U893">
            <v>13</v>
          </cell>
          <cell r="V893">
            <v>1713</v>
          </cell>
          <cell r="X893">
            <v>0</v>
          </cell>
          <cell r="Y893">
            <v>0</v>
          </cell>
          <cell r="Z893">
            <v>0</v>
          </cell>
        </row>
        <row r="894">
          <cell r="C894">
            <v>1014</v>
          </cell>
          <cell r="E894">
            <v>10</v>
          </cell>
          <cell r="F894">
            <v>2014</v>
          </cell>
          <cell r="G894">
            <v>4510</v>
          </cell>
          <cell r="H894">
            <v>2674</v>
          </cell>
          <cell r="I894">
            <v>506</v>
          </cell>
          <cell r="L894">
            <v>400</v>
          </cell>
          <cell r="M894">
            <v>16</v>
          </cell>
          <cell r="N894">
            <v>2</v>
          </cell>
          <cell r="Q894">
            <v>659</v>
          </cell>
          <cell r="R894">
            <v>86</v>
          </cell>
          <cell r="S894">
            <v>0</v>
          </cell>
          <cell r="U894">
            <v>24</v>
          </cell>
          <cell r="V894">
            <v>2620</v>
          </cell>
          <cell r="X894">
            <v>0</v>
          </cell>
          <cell r="Y894">
            <v>61</v>
          </cell>
          <cell r="Z894">
            <v>21</v>
          </cell>
        </row>
        <row r="895">
          <cell r="C895">
            <v>1015</v>
          </cell>
          <cell r="E895">
            <v>10</v>
          </cell>
          <cell r="F895">
            <v>2014</v>
          </cell>
          <cell r="G895">
            <v>9868</v>
          </cell>
          <cell r="H895">
            <v>3766</v>
          </cell>
          <cell r="I895">
            <v>803</v>
          </cell>
          <cell r="L895">
            <v>1329</v>
          </cell>
          <cell r="M895">
            <v>48</v>
          </cell>
          <cell r="N895">
            <v>0</v>
          </cell>
          <cell r="Q895">
            <v>1096</v>
          </cell>
          <cell r="R895">
            <v>424</v>
          </cell>
          <cell r="S895">
            <v>12</v>
          </cell>
          <cell r="U895">
            <v>121</v>
          </cell>
          <cell r="V895">
            <v>6381</v>
          </cell>
          <cell r="X895">
            <v>0</v>
          </cell>
          <cell r="Y895">
            <v>0</v>
          </cell>
          <cell r="Z895">
            <v>75</v>
          </cell>
        </row>
        <row r="896">
          <cell r="C896">
            <v>802</v>
          </cell>
          <cell r="E896">
            <v>10</v>
          </cell>
          <cell r="F896">
            <v>2014</v>
          </cell>
          <cell r="G896">
            <v>5138</v>
          </cell>
          <cell r="H896">
            <v>6883</v>
          </cell>
          <cell r="I896">
            <v>988</v>
          </cell>
          <cell r="L896">
            <v>1766</v>
          </cell>
          <cell r="M896">
            <v>37</v>
          </cell>
          <cell r="N896">
            <v>0</v>
          </cell>
          <cell r="Q896">
            <v>370</v>
          </cell>
          <cell r="R896">
            <v>257</v>
          </cell>
          <cell r="S896">
            <v>0</v>
          </cell>
          <cell r="U896">
            <v>61</v>
          </cell>
          <cell r="V896">
            <v>2999</v>
          </cell>
          <cell r="X896">
            <v>117</v>
          </cell>
          <cell r="Y896">
            <v>154</v>
          </cell>
          <cell r="Z896">
            <v>30</v>
          </cell>
        </row>
        <row r="897">
          <cell r="C897">
            <v>803</v>
          </cell>
          <cell r="E897">
            <v>10</v>
          </cell>
          <cell r="F897">
            <v>2014</v>
          </cell>
          <cell r="G897">
            <v>5982</v>
          </cell>
          <cell r="H897">
            <v>9080</v>
          </cell>
          <cell r="I897">
            <v>523</v>
          </cell>
          <cell r="L897">
            <v>2198</v>
          </cell>
          <cell r="M897">
            <v>42</v>
          </cell>
          <cell r="N897">
            <v>79</v>
          </cell>
          <cell r="Q897">
            <v>541</v>
          </cell>
          <cell r="R897">
            <v>269</v>
          </cell>
          <cell r="S897">
            <v>31</v>
          </cell>
          <cell r="U897">
            <v>107</v>
          </cell>
          <cell r="V897">
            <v>7463</v>
          </cell>
          <cell r="X897">
            <v>324</v>
          </cell>
          <cell r="Y897">
            <v>388</v>
          </cell>
          <cell r="Z897">
            <v>49</v>
          </cell>
        </row>
        <row r="898">
          <cell r="C898">
            <v>804</v>
          </cell>
          <cell r="E898">
            <v>10</v>
          </cell>
          <cell r="F898">
            <v>2014</v>
          </cell>
          <cell r="G898">
            <v>9703</v>
          </cell>
          <cell r="H898">
            <v>2653</v>
          </cell>
          <cell r="I898">
            <v>950</v>
          </cell>
          <cell r="L898">
            <v>2910</v>
          </cell>
          <cell r="M898">
            <v>5</v>
          </cell>
          <cell r="N898">
            <v>12</v>
          </cell>
          <cell r="Q898">
            <v>1565</v>
          </cell>
          <cell r="R898">
            <v>319</v>
          </cell>
          <cell r="S898">
            <v>8</v>
          </cell>
          <cell r="U898">
            <v>64</v>
          </cell>
          <cell r="V898">
            <v>3885</v>
          </cell>
          <cell r="X898">
            <v>0</v>
          </cell>
          <cell r="Y898">
            <v>132</v>
          </cell>
          <cell r="Z898">
            <v>28</v>
          </cell>
        </row>
        <row r="899">
          <cell r="C899">
            <v>805</v>
          </cell>
          <cell r="E899">
            <v>10</v>
          </cell>
          <cell r="F899">
            <v>2014</v>
          </cell>
          <cell r="G899">
            <v>5533</v>
          </cell>
          <cell r="H899">
            <v>2126</v>
          </cell>
          <cell r="I899">
            <v>546</v>
          </cell>
          <cell r="L899">
            <v>1892</v>
          </cell>
          <cell r="M899">
            <v>63</v>
          </cell>
          <cell r="N899">
            <v>42</v>
          </cell>
          <cell r="Q899">
            <v>365</v>
          </cell>
          <cell r="R899">
            <v>218</v>
          </cell>
          <cell r="S899">
            <v>7</v>
          </cell>
          <cell r="U899">
            <v>99</v>
          </cell>
          <cell r="V899">
            <v>4979</v>
          </cell>
          <cell r="X899">
            <v>208</v>
          </cell>
          <cell r="Y899">
            <v>178</v>
          </cell>
          <cell r="Z899">
            <v>15</v>
          </cell>
        </row>
        <row r="900">
          <cell r="C900">
            <v>806</v>
          </cell>
          <cell r="E900">
            <v>10</v>
          </cell>
          <cell r="F900">
            <v>2014</v>
          </cell>
          <cell r="G900">
            <v>2970</v>
          </cell>
          <cell r="H900">
            <v>1110</v>
          </cell>
          <cell r="I900">
            <v>478</v>
          </cell>
          <cell r="L900">
            <v>1703</v>
          </cell>
          <cell r="M900">
            <v>92</v>
          </cell>
          <cell r="N900">
            <v>17</v>
          </cell>
          <cell r="Q900">
            <v>204</v>
          </cell>
          <cell r="R900">
            <v>188</v>
          </cell>
          <cell r="S900">
            <v>15</v>
          </cell>
          <cell r="U900">
            <v>118</v>
          </cell>
          <cell r="V900">
            <v>3392</v>
          </cell>
          <cell r="X900">
            <v>92</v>
          </cell>
          <cell r="Y900">
            <v>71</v>
          </cell>
          <cell r="Z900">
            <v>22</v>
          </cell>
        </row>
        <row r="901">
          <cell r="C901">
            <v>807</v>
          </cell>
          <cell r="E901">
            <v>10</v>
          </cell>
          <cell r="F901">
            <v>2014</v>
          </cell>
          <cell r="G901">
            <v>5921</v>
          </cell>
          <cell r="H901">
            <v>2090</v>
          </cell>
          <cell r="I901">
            <v>698</v>
          </cell>
          <cell r="L901">
            <v>1969</v>
          </cell>
          <cell r="M901">
            <v>14</v>
          </cell>
          <cell r="N901">
            <v>7</v>
          </cell>
          <cell r="Q901">
            <v>1704</v>
          </cell>
          <cell r="R901">
            <v>127</v>
          </cell>
          <cell r="S901">
            <v>7</v>
          </cell>
          <cell r="U901">
            <v>56</v>
          </cell>
          <cell r="V901">
            <v>3285</v>
          </cell>
          <cell r="X901">
            <v>0</v>
          </cell>
          <cell r="Y901">
            <v>166</v>
          </cell>
          <cell r="Z901">
            <v>37</v>
          </cell>
        </row>
        <row r="902">
          <cell r="C902">
            <v>808</v>
          </cell>
          <cell r="E902">
            <v>10</v>
          </cell>
          <cell r="F902">
            <v>2014</v>
          </cell>
          <cell r="G902">
            <v>7928</v>
          </cell>
          <cell r="H902">
            <v>2420</v>
          </cell>
          <cell r="I902">
            <v>307</v>
          </cell>
          <cell r="L902">
            <v>1590</v>
          </cell>
          <cell r="M902">
            <v>34</v>
          </cell>
          <cell r="N902">
            <v>0</v>
          </cell>
          <cell r="Q902">
            <v>586</v>
          </cell>
          <cell r="R902">
            <v>83</v>
          </cell>
          <cell r="S902">
            <v>0</v>
          </cell>
          <cell r="U902">
            <v>12</v>
          </cell>
          <cell r="V902">
            <v>3447</v>
          </cell>
          <cell r="X902">
            <v>0</v>
          </cell>
          <cell r="Y902">
            <v>304</v>
          </cell>
          <cell r="Z902">
            <v>72</v>
          </cell>
        </row>
        <row r="903">
          <cell r="C903">
            <v>701</v>
          </cell>
          <cell r="E903">
            <v>10</v>
          </cell>
          <cell r="F903">
            <v>2014</v>
          </cell>
          <cell r="G903">
            <v>28490</v>
          </cell>
          <cell r="H903">
            <v>17582</v>
          </cell>
          <cell r="I903">
            <v>669</v>
          </cell>
          <cell r="L903">
            <v>7629</v>
          </cell>
          <cell r="M903">
            <v>165</v>
          </cell>
          <cell r="N903">
            <v>94</v>
          </cell>
          <cell r="Q903">
            <v>2094</v>
          </cell>
          <cell r="R903">
            <v>1127</v>
          </cell>
          <cell r="S903">
            <v>20</v>
          </cell>
          <cell r="U903">
            <v>222</v>
          </cell>
          <cell r="V903">
            <v>13848</v>
          </cell>
          <cell r="X903">
            <v>476</v>
          </cell>
          <cell r="Y903">
            <v>953</v>
          </cell>
          <cell r="Z903">
            <v>297</v>
          </cell>
        </row>
        <row r="904">
          <cell r="C904">
            <v>702</v>
          </cell>
          <cell r="E904">
            <v>10</v>
          </cell>
          <cell r="F904">
            <v>2014</v>
          </cell>
          <cell r="G904">
            <v>5585</v>
          </cell>
          <cell r="H904">
            <v>1041</v>
          </cell>
          <cell r="I904">
            <v>441</v>
          </cell>
          <cell r="L904">
            <v>384</v>
          </cell>
          <cell r="M904">
            <v>13</v>
          </cell>
          <cell r="N904">
            <v>0</v>
          </cell>
          <cell r="Q904">
            <v>241</v>
          </cell>
          <cell r="R904">
            <v>50</v>
          </cell>
          <cell r="S904">
            <v>0</v>
          </cell>
          <cell r="U904">
            <v>6</v>
          </cell>
          <cell r="V904">
            <v>1923</v>
          </cell>
          <cell r="X904">
            <v>0</v>
          </cell>
          <cell r="Y904">
            <v>154</v>
          </cell>
          <cell r="Z904">
            <v>35</v>
          </cell>
        </row>
        <row r="905">
          <cell r="C905">
            <v>703</v>
          </cell>
          <cell r="E905">
            <v>10</v>
          </cell>
          <cell r="F905">
            <v>2014</v>
          </cell>
          <cell r="G905">
            <v>5509</v>
          </cell>
          <cell r="H905">
            <v>6621</v>
          </cell>
          <cell r="I905">
            <v>690</v>
          </cell>
          <cell r="L905">
            <v>2610</v>
          </cell>
          <cell r="M905">
            <v>37</v>
          </cell>
          <cell r="N905">
            <v>26</v>
          </cell>
          <cell r="Q905">
            <v>663</v>
          </cell>
          <cell r="R905">
            <v>88</v>
          </cell>
          <cell r="S905">
            <v>25</v>
          </cell>
          <cell r="U905">
            <v>54</v>
          </cell>
          <cell r="V905">
            <v>7417</v>
          </cell>
          <cell r="X905">
            <v>130</v>
          </cell>
          <cell r="Y905">
            <v>408</v>
          </cell>
          <cell r="Z905">
            <v>311</v>
          </cell>
        </row>
        <row r="906">
          <cell r="C906">
            <v>704</v>
          </cell>
          <cell r="E906">
            <v>10</v>
          </cell>
          <cell r="F906">
            <v>2014</v>
          </cell>
          <cell r="G906">
            <v>11689</v>
          </cell>
          <cell r="H906">
            <v>3623</v>
          </cell>
          <cell r="I906">
            <v>1191</v>
          </cell>
          <cell r="L906">
            <v>4508</v>
          </cell>
          <cell r="M906">
            <v>229</v>
          </cell>
          <cell r="N906">
            <v>52</v>
          </cell>
          <cell r="Q906">
            <v>513</v>
          </cell>
          <cell r="R906">
            <v>598</v>
          </cell>
          <cell r="S906">
            <v>48</v>
          </cell>
          <cell r="U906">
            <v>362</v>
          </cell>
          <cell r="V906">
            <v>15180</v>
          </cell>
          <cell r="X906">
            <v>30</v>
          </cell>
          <cell r="Y906">
            <v>364</v>
          </cell>
          <cell r="Z906">
            <v>132</v>
          </cell>
        </row>
        <row r="907">
          <cell r="C907">
            <v>705</v>
          </cell>
          <cell r="E907">
            <v>10</v>
          </cell>
          <cell r="F907">
            <v>2014</v>
          </cell>
          <cell r="G907">
            <v>4962</v>
          </cell>
          <cell r="H907">
            <v>1086</v>
          </cell>
          <cell r="I907">
            <v>626</v>
          </cell>
          <cell r="L907">
            <v>1172</v>
          </cell>
          <cell r="M907">
            <v>11</v>
          </cell>
          <cell r="N907">
            <v>0</v>
          </cell>
          <cell r="Q907">
            <v>441</v>
          </cell>
          <cell r="R907">
            <v>144</v>
          </cell>
          <cell r="S907">
            <v>0</v>
          </cell>
          <cell r="U907">
            <v>14</v>
          </cell>
          <cell r="V907">
            <v>2004</v>
          </cell>
          <cell r="X907">
            <v>0</v>
          </cell>
          <cell r="Y907">
            <v>248</v>
          </cell>
          <cell r="Z907">
            <v>32</v>
          </cell>
        </row>
        <row r="908">
          <cell r="C908">
            <v>706</v>
          </cell>
          <cell r="E908">
            <v>10</v>
          </cell>
          <cell r="F908">
            <v>2014</v>
          </cell>
          <cell r="G908">
            <v>8750</v>
          </cell>
          <cell r="H908">
            <v>2859</v>
          </cell>
          <cell r="I908">
            <v>985</v>
          </cell>
          <cell r="L908">
            <v>2665</v>
          </cell>
          <cell r="M908">
            <v>84</v>
          </cell>
          <cell r="N908">
            <v>33</v>
          </cell>
          <cell r="Q908">
            <v>452</v>
          </cell>
          <cell r="R908">
            <v>287</v>
          </cell>
          <cell r="S908">
            <v>5</v>
          </cell>
          <cell r="U908">
            <v>130</v>
          </cell>
          <cell r="V908">
            <v>7438</v>
          </cell>
          <cell r="X908">
            <v>0</v>
          </cell>
          <cell r="Y908">
            <v>197</v>
          </cell>
          <cell r="Z908">
            <v>0</v>
          </cell>
        </row>
        <row r="909">
          <cell r="C909">
            <v>707</v>
          </cell>
          <cell r="E909">
            <v>10</v>
          </cell>
          <cell r="F909">
            <v>2014</v>
          </cell>
          <cell r="G909">
            <v>3472</v>
          </cell>
          <cell r="H909">
            <v>3116</v>
          </cell>
          <cell r="I909">
            <v>145</v>
          </cell>
          <cell r="L909">
            <v>1126</v>
          </cell>
          <cell r="M909">
            <v>21</v>
          </cell>
          <cell r="N909">
            <v>2</v>
          </cell>
          <cell r="Q909">
            <v>277</v>
          </cell>
          <cell r="R909">
            <v>199</v>
          </cell>
          <cell r="S909">
            <v>8</v>
          </cell>
          <cell r="U909">
            <v>50</v>
          </cell>
          <cell r="V909">
            <v>1712</v>
          </cell>
          <cell r="X909">
            <v>0</v>
          </cell>
          <cell r="Y909">
            <v>102</v>
          </cell>
          <cell r="Z909">
            <v>22</v>
          </cell>
        </row>
        <row r="910">
          <cell r="C910">
            <v>708</v>
          </cell>
          <cell r="E910">
            <v>10</v>
          </cell>
          <cell r="F910">
            <v>2014</v>
          </cell>
          <cell r="G910">
            <v>4446</v>
          </cell>
          <cell r="H910">
            <v>2556</v>
          </cell>
          <cell r="I910">
            <v>435</v>
          </cell>
          <cell r="L910">
            <v>1188</v>
          </cell>
          <cell r="M910">
            <v>26</v>
          </cell>
          <cell r="N910">
            <v>0</v>
          </cell>
          <cell r="Q910">
            <v>210</v>
          </cell>
          <cell r="R910">
            <v>61</v>
          </cell>
          <cell r="S910">
            <v>0</v>
          </cell>
          <cell r="U910">
            <v>14</v>
          </cell>
          <cell r="V910">
            <v>2085</v>
          </cell>
          <cell r="X910">
            <v>0</v>
          </cell>
          <cell r="Y910">
            <v>0</v>
          </cell>
          <cell r="Z910">
            <v>39</v>
          </cell>
        </row>
        <row r="911">
          <cell r="C911">
            <v>709</v>
          </cell>
          <cell r="E911">
            <v>10</v>
          </cell>
          <cell r="F911">
            <v>2014</v>
          </cell>
          <cell r="G911">
            <v>4047</v>
          </cell>
          <cell r="H911">
            <v>1906</v>
          </cell>
          <cell r="I911">
            <v>796</v>
          </cell>
          <cell r="L911">
            <v>796</v>
          </cell>
          <cell r="M911">
            <v>0</v>
          </cell>
          <cell r="N911">
            <v>0</v>
          </cell>
          <cell r="Q911">
            <v>0</v>
          </cell>
          <cell r="R911">
            <v>0</v>
          </cell>
          <cell r="S911">
            <v>0</v>
          </cell>
          <cell r="U911">
            <v>6</v>
          </cell>
          <cell r="V911">
            <v>0</v>
          </cell>
          <cell r="X911">
            <v>0</v>
          </cell>
          <cell r="Y911">
            <v>0</v>
          </cell>
          <cell r="Z911">
            <v>0</v>
          </cell>
        </row>
        <row r="912">
          <cell r="C912">
            <v>601</v>
          </cell>
          <cell r="E912">
            <v>10</v>
          </cell>
          <cell r="F912">
            <v>2014</v>
          </cell>
          <cell r="G912">
            <v>12575</v>
          </cell>
          <cell r="H912">
            <v>14250</v>
          </cell>
          <cell r="I912">
            <v>1997</v>
          </cell>
          <cell r="L912">
            <v>10014</v>
          </cell>
          <cell r="M912">
            <v>106</v>
          </cell>
          <cell r="N912">
            <v>173</v>
          </cell>
          <cell r="Q912">
            <v>1990</v>
          </cell>
          <cell r="R912">
            <v>1317</v>
          </cell>
          <cell r="S912">
            <v>117</v>
          </cell>
          <cell r="U912">
            <v>412</v>
          </cell>
          <cell r="V912">
            <v>22079</v>
          </cell>
          <cell r="X912">
            <v>698</v>
          </cell>
          <cell r="Y912">
            <v>1317</v>
          </cell>
          <cell r="Z912">
            <v>404</v>
          </cell>
        </row>
        <row r="913">
          <cell r="C913">
            <v>602</v>
          </cell>
          <cell r="E913">
            <v>10</v>
          </cell>
          <cell r="F913">
            <v>2014</v>
          </cell>
          <cell r="G913">
            <v>1483</v>
          </cell>
          <cell r="H913">
            <v>4200</v>
          </cell>
          <cell r="I913">
            <v>157</v>
          </cell>
          <cell r="L913">
            <v>428</v>
          </cell>
          <cell r="M913">
            <v>0</v>
          </cell>
          <cell r="N913">
            <v>0</v>
          </cell>
          <cell r="Q913">
            <v>230</v>
          </cell>
          <cell r="R913">
            <v>180</v>
          </cell>
          <cell r="S913">
            <v>0</v>
          </cell>
          <cell r="U913">
            <v>2</v>
          </cell>
          <cell r="V913">
            <v>1229</v>
          </cell>
          <cell r="X913">
            <v>16</v>
          </cell>
          <cell r="Y913">
            <v>55</v>
          </cell>
          <cell r="Z913">
            <v>17</v>
          </cell>
        </row>
        <row r="914">
          <cell r="C914">
            <v>603</v>
          </cell>
          <cell r="E914">
            <v>10</v>
          </cell>
          <cell r="F914">
            <v>2014</v>
          </cell>
          <cell r="G914">
            <v>5580</v>
          </cell>
          <cell r="H914">
            <v>3792</v>
          </cell>
          <cell r="I914">
            <v>362</v>
          </cell>
          <cell r="L914">
            <v>1378</v>
          </cell>
          <cell r="M914">
            <v>82</v>
          </cell>
          <cell r="N914">
            <v>0</v>
          </cell>
          <cell r="Q914">
            <v>748</v>
          </cell>
          <cell r="R914">
            <v>228</v>
          </cell>
          <cell r="S914">
            <v>5</v>
          </cell>
          <cell r="U914">
            <v>36</v>
          </cell>
          <cell r="V914">
            <v>1742</v>
          </cell>
          <cell r="X914">
            <v>0</v>
          </cell>
          <cell r="Y914">
            <v>162</v>
          </cell>
          <cell r="Z914">
            <v>60</v>
          </cell>
        </row>
        <row r="915">
          <cell r="C915">
            <v>604</v>
          </cell>
          <cell r="E915">
            <v>10</v>
          </cell>
          <cell r="F915">
            <v>2014</v>
          </cell>
          <cell r="G915">
            <v>5279</v>
          </cell>
          <cell r="H915">
            <v>8730</v>
          </cell>
          <cell r="I915">
            <v>674</v>
          </cell>
          <cell r="L915">
            <v>3033</v>
          </cell>
          <cell r="M915">
            <v>143</v>
          </cell>
          <cell r="N915">
            <v>87</v>
          </cell>
          <cell r="Q915">
            <v>793</v>
          </cell>
          <cell r="R915">
            <v>374</v>
          </cell>
          <cell r="S915">
            <v>11</v>
          </cell>
          <cell r="U915">
            <v>183</v>
          </cell>
          <cell r="V915">
            <v>7297</v>
          </cell>
          <cell r="X915">
            <v>384</v>
          </cell>
          <cell r="Y915">
            <v>132</v>
          </cell>
          <cell r="Z915">
            <v>74</v>
          </cell>
        </row>
        <row r="916">
          <cell r="C916">
            <v>605</v>
          </cell>
          <cell r="E916">
            <v>10</v>
          </cell>
          <cell r="F916">
            <v>2014</v>
          </cell>
          <cell r="G916">
            <v>5237</v>
          </cell>
          <cell r="H916">
            <v>6769</v>
          </cell>
          <cell r="I916">
            <v>455</v>
          </cell>
          <cell r="L916">
            <v>1743</v>
          </cell>
          <cell r="M916">
            <v>9</v>
          </cell>
          <cell r="N916">
            <v>4</v>
          </cell>
          <cell r="Q916">
            <v>306</v>
          </cell>
          <cell r="R916">
            <v>107</v>
          </cell>
          <cell r="S916">
            <v>2</v>
          </cell>
          <cell r="U916">
            <v>7</v>
          </cell>
          <cell r="V916">
            <v>2056</v>
          </cell>
          <cell r="X916">
            <v>70</v>
          </cell>
          <cell r="Y916">
            <v>143</v>
          </cell>
          <cell r="Z916">
            <v>0</v>
          </cell>
        </row>
        <row r="917">
          <cell r="C917">
            <v>606</v>
          </cell>
          <cell r="E917">
            <v>10</v>
          </cell>
          <cell r="F917">
            <v>2014</v>
          </cell>
          <cell r="G917">
            <v>5449</v>
          </cell>
          <cell r="H917">
            <v>9921</v>
          </cell>
          <cell r="I917">
            <v>568</v>
          </cell>
          <cell r="L917">
            <v>2266</v>
          </cell>
          <cell r="M917">
            <v>67</v>
          </cell>
          <cell r="N917">
            <v>2</v>
          </cell>
          <cell r="Q917">
            <v>504</v>
          </cell>
          <cell r="R917">
            <v>331</v>
          </cell>
          <cell r="S917">
            <v>88</v>
          </cell>
          <cell r="U917">
            <v>120</v>
          </cell>
          <cell r="V917">
            <v>9437</v>
          </cell>
          <cell r="X917">
            <v>165</v>
          </cell>
          <cell r="Y917">
            <v>266</v>
          </cell>
          <cell r="Z917">
            <v>77</v>
          </cell>
        </row>
        <row r="918">
          <cell r="C918">
            <v>607</v>
          </cell>
          <cell r="E918">
            <v>10</v>
          </cell>
          <cell r="F918">
            <v>2014</v>
          </cell>
          <cell r="G918">
            <v>4478</v>
          </cell>
          <cell r="H918">
            <v>4573</v>
          </cell>
          <cell r="I918">
            <v>284</v>
          </cell>
          <cell r="L918">
            <v>968</v>
          </cell>
          <cell r="M918">
            <v>18</v>
          </cell>
          <cell r="N918">
            <v>0</v>
          </cell>
          <cell r="Q918">
            <v>206</v>
          </cell>
          <cell r="R918">
            <v>88</v>
          </cell>
          <cell r="S918">
            <v>9</v>
          </cell>
          <cell r="U918">
            <v>25</v>
          </cell>
          <cell r="V918">
            <v>3094</v>
          </cell>
          <cell r="X918">
            <v>0</v>
          </cell>
          <cell r="Y918">
            <v>222</v>
          </cell>
          <cell r="Z918">
            <v>35</v>
          </cell>
        </row>
        <row r="919">
          <cell r="C919">
            <v>608</v>
          </cell>
          <cell r="E919">
            <v>10</v>
          </cell>
          <cell r="F919">
            <v>2014</v>
          </cell>
          <cell r="G919">
            <v>4667</v>
          </cell>
          <cell r="H919">
            <v>5546</v>
          </cell>
          <cell r="I919">
            <v>423</v>
          </cell>
          <cell r="L919">
            <v>1591</v>
          </cell>
          <cell r="M919">
            <v>6</v>
          </cell>
          <cell r="N919">
            <v>7</v>
          </cell>
          <cell r="Q919">
            <v>253</v>
          </cell>
          <cell r="R919">
            <v>222</v>
          </cell>
          <cell r="S919">
            <v>2</v>
          </cell>
          <cell r="U919">
            <v>27</v>
          </cell>
          <cell r="V919">
            <v>3348</v>
          </cell>
          <cell r="X919">
            <v>0</v>
          </cell>
          <cell r="Y919">
            <v>188</v>
          </cell>
          <cell r="Z919">
            <v>0</v>
          </cell>
        </row>
        <row r="920">
          <cell r="C920">
            <v>501</v>
          </cell>
          <cell r="E920">
            <v>10</v>
          </cell>
          <cell r="F920">
            <v>2014</v>
          </cell>
          <cell r="G920">
            <v>9402</v>
          </cell>
          <cell r="H920">
            <v>9648</v>
          </cell>
          <cell r="I920">
            <v>1311</v>
          </cell>
          <cell r="L920">
            <v>5213</v>
          </cell>
          <cell r="M920">
            <v>101</v>
          </cell>
          <cell r="N920">
            <v>102</v>
          </cell>
          <cell r="Q920">
            <v>1217</v>
          </cell>
          <cell r="R920">
            <v>855</v>
          </cell>
          <cell r="S920">
            <v>91</v>
          </cell>
          <cell r="U920">
            <v>191</v>
          </cell>
          <cell r="V920">
            <v>7655</v>
          </cell>
          <cell r="X920">
            <v>252</v>
          </cell>
          <cell r="Y920">
            <v>530</v>
          </cell>
          <cell r="Z920">
            <v>186</v>
          </cell>
        </row>
        <row r="921">
          <cell r="C921">
            <v>502</v>
          </cell>
          <cell r="E921">
            <v>10</v>
          </cell>
          <cell r="F921">
            <v>2014</v>
          </cell>
          <cell r="G921">
            <v>2168</v>
          </cell>
          <cell r="H921">
            <v>3840</v>
          </cell>
          <cell r="I921">
            <v>281</v>
          </cell>
          <cell r="L921">
            <v>817</v>
          </cell>
          <cell r="M921">
            <v>11</v>
          </cell>
          <cell r="N921">
            <v>5</v>
          </cell>
          <cell r="Q921">
            <v>220</v>
          </cell>
          <cell r="R921">
            <v>80</v>
          </cell>
          <cell r="S921">
            <v>13</v>
          </cell>
          <cell r="U921">
            <v>36</v>
          </cell>
          <cell r="V921">
            <v>1750</v>
          </cell>
          <cell r="X921">
            <v>106</v>
          </cell>
          <cell r="Y921">
            <v>184</v>
          </cell>
          <cell r="Z921">
            <v>35</v>
          </cell>
        </row>
        <row r="922">
          <cell r="C922">
            <v>503</v>
          </cell>
          <cell r="E922">
            <v>10</v>
          </cell>
          <cell r="F922">
            <v>2014</v>
          </cell>
          <cell r="G922">
            <v>3764</v>
          </cell>
          <cell r="H922">
            <v>5248</v>
          </cell>
          <cell r="I922">
            <v>565</v>
          </cell>
          <cell r="L922">
            <v>2402</v>
          </cell>
          <cell r="M922">
            <v>56</v>
          </cell>
          <cell r="N922">
            <v>58</v>
          </cell>
          <cell r="Q922">
            <v>514</v>
          </cell>
          <cell r="R922">
            <v>412</v>
          </cell>
          <cell r="S922">
            <v>60</v>
          </cell>
          <cell r="U922">
            <v>168</v>
          </cell>
          <cell r="V922">
            <v>3393</v>
          </cell>
          <cell r="X922">
            <v>93</v>
          </cell>
          <cell r="Y922">
            <v>240</v>
          </cell>
          <cell r="Z922">
            <v>121</v>
          </cell>
        </row>
        <row r="923">
          <cell r="C923">
            <v>504</v>
          </cell>
          <cell r="E923">
            <v>10</v>
          </cell>
          <cell r="F923">
            <v>2014</v>
          </cell>
          <cell r="G923">
            <v>2943</v>
          </cell>
          <cell r="H923">
            <v>3233</v>
          </cell>
          <cell r="I923">
            <v>180</v>
          </cell>
          <cell r="L923">
            <v>1182</v>
          </cell>
          <cell r="M923">
            <v>15</v>
          </cell>
          <cell r="N923">
            <v>37</v>
          </cell>
          <cell r="Q923">
            <v>85</v>
          </cell>
          <cell r="R923">
            <v>79</v>
          </cell>
          <cell r="S923">
            <v>12</v>
          </cell>
          <cell r="U923">
            <v>45</v>
          </cell>
          <cell r="V923">
            <v>1436</v>
          </cell>
          <cell r="X923">
            <v>17</v>
          </cell>
          <cell r="Y923">
            <v>91</v>
          </cell>
          <cell r="Z923">
            <v>35</v>
          </cell>
        </row>
        <row r="924">
          <cell r="C924">
            <v>505</v>
          </cell>
          <cell r="E924">
            <v>10</v>
          </cell>
          <cell r="F924">
            <v>2014</v>
          </cell>
          <cell r="G924">
            <v>1182</v>
          </cell>
          <cell r="H924">
            <v>3140</v>
          </cell>
          <cell r="I924">
            <v>145</v>
          </cell>
          <cell r="L924">
            <v>1115</v>
          </cell>
          <cell r="M924">
            <v>24</v>
          </cell>
          <cell r="N924">
            <v>22</v>
          </cell>
          <cell r="Q924">
            <v>101</v>
          </cell>
          <cell r="R924">
            <v>131</v>
          </cell>
          <cell r="S924">
            <v>24</v>
          </cell>
          <cell r="U924">
            <v>78</v>
          </cell>
          <cell r="V924">
            <v>1584</v>
          </cell>
          <cell r="X924">
            <v>37</v>
          </cell>
          <cell r="Y924">
            <v>85</v>
          </cell>
          <cell r="Z924">
            <v>26</v>
          </cell>
        </row>
        <row r="925">
          <cell r="C925">
            <v>506</v>
          </cell>
          <cell r="E925">
            <v>10</v>
          </cell>
          <cell r="F925">
            <v>2014</v>
          </cell>
          <cell r="G925">
            <v>3688</v>
          </cell>
          <cell r="H925">
            <v>4692</v>
          </cell>
          <cell r="I925">
            <v>456</v>
          </cell>
          <cell r="L925">
            <v>2106</v>
          </cell>
          <cell r="M925">
            <v>45</v>
          </cell>
          <cell r="N925">
            <v>30</v>
          </cell>
          <cell r="Q925">
            <v>285</v>
          </cell>
          <cell r="R925">
            <v>217</v>
          </cell>
          <cell r="S925">
            <v>58</v>
          </cell>
          <cell r="U925">
            <v>129</v>
          </cell>
          <cell r="V925">
            <v>5213</v>
          </cell>
          <cell r="X925">
            <v>36</v>
          </cell>
          <cell r="Y925">
            <v>278</v>
          </cell>
          <cell r="Z925">
            <v>76</v>
          </cell>
        </row>
        <row r="926">
          <cell r="C926">
            <v>507</v>
          </cell>
          <cell r="E926">
            <v>10</v>
          </cell>
          <cell r="F926">
            <v>2014</v>
          </cell>
          <cell r="G926">
            <v>2339</v>
          </cell>
          <cell r="H926">
            <v>2510</v>
          </cell>
          <cell r="I926">
            <v>144</v>
          </cell>
          <cell r="L926">
            <v>334</v>
          </cell>
          <cell r="M926">
            <v>0</v>
          </cell>
          <cell r="N926">
            <v>0</v>
          </cell>
          <cell r="Q926">
            <v>250</v>
          </cell>
          <cell r="R926">
            <v>60</v>
          </cell>
          <cell r="S926">
            <v>0</v>
          </cell>
          <cell r="U926">
            <v>12</v>
          </cell>
          <cell r="V926">
            <v>1071</v>
          </cell>
          <cell r="X926">
            <v>0</v>
          </cell>
          <cell r="Y926">
            <v>30</v>
          </cell>
          <cell r="Z926">
            <v>11</v>
          </cell>
        </row>
        <row r="927">
          <cell r="C927">
            <v>508</v>
          </cell>
          <cell r="E927">
            <v>10</v>
          </cell>
          <cell r="F927">
            <v>2014</v>
          </cell>
          <cell r="G927">
            <v>1794</v>
          </cell>
          <cell r="H927">
            <v>3156</v>
          </cell>
          <cell r="I927">
            <v>217</v>
          </cell>
          <cell r="L927">
            <v>982</v>
          </cell>
          <cell r="M927">
            <v>20</v>
          </cell>
          <cell r="N927">
            <v>42</v>
          </cell>
          <cell r="Q927">
            <v>92</v>
          </cell>
          <cell r="R927">
            <v>34</v>
          </cell>
          <cell r="S927">
            <v>34</v>
          </cell>
          <cell r="U927">
            <v>76</v>
          </cell>
          <cell r="V927">
            <v>1252</v>
          </cell>
          <cell r="X927">
            <v>53</v>
          </cell>
          <cell r="Y927">
            <v>59</v>
          </cell>
          <cell r="Z927">
            <v>27</v>
          </cell>
        </row>
        <row r="928">
          <cell r="C928">
            <v>509</v>
          </cell>
          <cell r="E928">
            <v>10</v>
          </cell>
          <cell r="F928">
            <v>2014</v>
          </cell>
          <cell r="G928">
            <v>3168</v>
          </cell>
          <cell r="H928">
            <v>3789</v>
          </cell>
          <cell r="I928">
            <v>337</v>
          </cell>
          <cell r="L928">
            <v>1576</v>
          </cell>
          <cell r="M928">
            <v>51</v>
          </cell>
          <cell r="N928">
            <v>24</v>
          </cell>
          <cell r="Q928">
            <v>413</v>
          </cell>
          <cell r="R928">
            <v>138</v>
          </cell>
          <cell r="S928">
            <v>17</v>
          </cell>
          <cell r="U928">
            <v>30</v>
          </cell>
          <cell r="V928">
            <v>5231</v>
          </cell>
          <cell r="X928">
            <v>89</v>
          </cell>
          <cell r="Y928">
            <v>3</v>
          </cell>
          <cell r="Z928">
            <v>25</v>
          </cell>
        </row>
        <row r="929">
          <cell r="C929">
            <v>501</v>
          </cell>
          <cell r="E929">
            <v>10</v>
          </cell>
          <cell r="F929">
            <v>2014</v>
          </cell>
          <cell r="G929">
            <v>10810</v>
          </cell>
          <cell r="H929">
            <v>10019</v>
          </cell>
          <cell r="I929">
            <v>1408</v>
          </cell>
          <cell r="L929">
            <v>5744</v>
          </cell>
          <cell r="M929">
            <v>92</v>
          </cell>
          <cell r="N929">
            <v>94</v>
          </cell>
          <cell r="Q929">
            <v>1316</v>
          </cell>
          <cell r="R929">
            <v>884</v>
          </cell>
          <cell r="S929">
            <v>95</v>
          </cell>
          <cell r="U929">
            <v>198</v>
          </cell>
          <cell r="V929">
            <v>9115</v>
          </cell>
          <cell r="X929">
            <v>307</v>
          </cell>
          <cell r="Y929">
            <v>629</v>
          </cell>
          <cell r="Z929">
            <v>212</v>
          </cell>
        </row>
        <row r="930">
          <cell r="C930">
            <v>502</v>
          </cell>
          <cell r="E930">
            <v>10</v>
          </cell>
          <cell r="F930">
            <v>2014</v>
          </cell>
          <cell r="G930">
            <v>2223</v>
          </cell>
          <cell r="H930">
            <v>3912</v>
          </cell>
          <cell r="I930">
            <v>306</v>
          </cell>
          <cell r="L930">
            <v>852</v>
          </cell>
          <cell r="M930">
            <v>37</v>
          </cell>
          <cell r="N930">
            <v>7</v>
          </cell>
          <cell r="Q930">
            <v>215</v>
          </cell>
          <cell r="R930">
            <v>113</v>
          </cell>
          <cell r="S930">
            <v>17</v>
          </cell>
          <cell r="U930">
            <v>46</v>
          </cell>
          <cell r="V930">
            <v>2217</v>
          </cell>
          <cell r="X930">
            <v>42</v>
          </cell>
          <cell r="Y930">
            <v>159</v>
          </cell>
          <cell r="Z930">
            <v>21</v>
          </cell>
        </row>
        <row r="931">
          <cell r="C931">
            <v>503</v>
          </cell>
          <cell r="E931">
            <v>10</v>
          </cell>
          <cell r="F931">
            <v>2014</v>
          </cell>
          <cell r="G931">
            <v>3862</v>
          </cell>
          <cell r="H931">
            <v>4937</v>
          </cell>
          <cell r="I931">
            <v>528</v>
          </cell>
          <cell r="L931">
            <v>2442</v>
          </cell>
          <cell r="M931">
            <v>51</v>
          </cell>
          <cell r="N931">
            <v>71</v>
          </cell>
          <cell r="Q931">
            <v>539</v>
          </cell>
          <cell r="R931">
            <v>401</v>
          </cell>
          <cell r="S931">
            <v>60</v>
          </cell>
          <cell r="U931">
            <v>139</v>
          </cell>
          <cell r="V931">
            <v>3763</v>
          </cell>
          <cell r="X931">
            <v>91</v>
          </cell>
          <cell r="Y931">
            <v>227</v>
          </cell>
          <cell r="Z931">
            <v>95</v>
          </cell>
        </row>
        <row r="932">
          <cell r="C932">
            <v>504</v>
          </cell>
          <cell r="E932">
            <v>10</v>
          </cell>
          <cell r="F932">
            <v>2014</v>
          </cell>
          <cell r="G932">
            <v>2970</v>
          </cell>
          <cell r="H932">
            <v>3260</v>
          </cell>
          <cell r="I932">
            <v>231</v>
          </cell>
          <cell r="L932">
            <v>1087</v>
          </cell>
          <cell r="M932">
            <v>25</v>
          </cell>
          <cell r="N932">
            <v>49</v>
          </cell>
          <cell r="Q932">
            <v>78</v>
          </cell>
          <cell r="R932">
            <v>75</v>
          </cell>
          <cell r="S932">
            <v>15</v>
          </cell>
          <cell r="U932">
            <v>56</v>
          </cell>
          <cell r="V932">
            <v>1112</v>
          </cell>
          <cell r="X932">
            <v>14</v>
          </cell>
          <cell r="Y932">
            <v>78</v>
          </cell>
          <cell r="Z932">
            <v>43</v>
          </cell>
        </row>
        <row r="933">
          <cell r="C933">
            <v>505</v>
          </cell>
          <cell r="E933">
            <v>10</v>
          </cell>
          <cell r="F933">
            <v>2014</v>
          </cell>
          <cell r="G933">
            <v>1351</v>
          </cell>
          <cell r="H933">
            <v>3393</v>
          </cell>
          <cell r="I933">
            <v>134</v>
          </cell>
          <cell r="L933">
            <v>1006</v>
          </cell>
          <cell r="M933">
            <v>30</v>
          </cell>
          <cell r="N933">
            <v>22</v>
          </cell>
          <cell r="Q933">
            <v>93</v>
          </cell>
          <cell r="R933">
            <v>129</v>
          </cell>
          <cell r="S933">
            <v>24</v>
          </cell>
          <cell r="U933">
            <v>58</v>
          </cell>
          <cell r="V933">
            <v>1544</v>
          </cell>
          <cell r="X933">
            <v>36</v>
          </cell>
          <cell r="Y933">
            <v>70</v>
          </cell>
          <cell r="Z933">
            <v>36</v>
          </cell>
        </row>
        <row r="934">
          <cell r="C934">
            <v>506</v>
          </cell>
          <cell r="E934">
            <v>10</v>
          </cell>
          <cell r="F934">
            <v>2014</v>
          </cell>
          <cell r="G934">
            <v>3242</v>
          </cell>
          <cell r="H934">
            <v>3829</v>
          </cell>
          <cell r="I934">
            <v>545</v>
          </cell>
          <cell r="L934">
            <v>2216</v>
          </cell>
          <cell r="M934">
            <v>75</v>
          </cell>
          <cell r="N934">
            <v>62</v>
          </cell>
          <cell r="Q934">
            <v>216</v>
          </cell>
          <cell r="R934">
            <v>186</v>
          </cell>
          <cell r="S934">
            <v>52</v>
          </cell>
          <cell r="U934">
            <v>147</v>
          </cell>
          <cell r="V934">
            <v>5276</v>
          </cell>
          <cell r="X934">
            <v>86</v>
          </cell>
          <cell r="Y934">
            <v>175</v>
          </cell>
          <cell r="Z934">
            <v>95</v>
          </cell>
        </row>
        <row r="935">
          <cell r="C935">
            <v>507</v>
          </cell>
          <cell r="E935">
            <v>10</v>
          </cell>
          <cell r="F935">
            <v>2014</v>
          </cell>
          <cell r="G935">
            <v>2308</v>
          </cell>
          <cell r="H935">
            <v>2620</v>
          </cell>
          <cell r="I935">
            <v>115</v>
          </cell>
          <cell r="L935">
            <v>316</v>
          </cell>
          <cell r="M935">
            <v>0</v>
          </cell>
          <cell r="N935">
            <v>0</v>
          </cell>
          <cell r="Q935">
            <v>250</v>
          </cell>
          <cell r="R935">
            <v>56</v>
          </cell>
          <cell r="S935">
            <v>0</v>
          </cell>
          <cell r="U935">
            <v>6</v>
          </cell>
          <cell r="V935">
            <v>991</v>
          </cell>
          <cell r="X935">
            <v>0</v>
          </cell>
          <cell r="Y935">
            <v>48</v>
          </cell>
          <cell r="Z935">
            <v>8</v>
          </cell>
        </row>
        <row r="936">
          <cell r="C936">
            <v>508</v>
          </cell>
          <cell r="E936">
            <v>10</v>
          </cell>
          <cell r="F936">
            <v>2014</v>
          </cell>
          <cell r="G936">
            <v>1890</v>
          </cell>
          <cell r="H936">
            <v>4725</v>
          </cell>
          <cell r="I936">
            <v>205</v>
          </cell>
          <cell r="L936">
            <v>910</v>
          </cell>
          <cell r="M936">
            <v>30</v>
          </cell>
          <cell r="N936">
            <v>30</v>
          </cell>
          <cell r="Q936">
            <v>123</v>
          </cell>
          <cell r="R936">
            <v>78</v>
          </cell>
          <cell r="S936">
            <v>28</v>
          </cell>
          <cell r="U936">
            <v>68</v>
          </cell>
          <cell r="V936">
            <v>1582</v>
          </cell>
          <cell r="X936">
            <v>61</v>
          </cell>
          <cell r="Y936">
            <v>53</v>
          </cell>
          <cell r="Z936">
            <v>26</v>
          </cell>
        </row>
        <row r="937">
          <cell r="C937">
            <v>509</v>
          </cell>
          <cell r="E937">
            <v>10</v>
          </cell>
          <cell r="F937">
            <v>2014</v>
          </cell>
          <cell r="G937">
            <v>3205</v>
          </cell>
          <cell r="H937">
            <v>3897</v>
          </cell>
          <cell r="I937">
            <v>394</v>
          </cell>
          <cell r="L937">
            <v>1444</v>
          </cell>
          <cell r="M937">
            <v>45</v>
          </cell>
          <cell r="N937">
            <v>16</v>
          </cell>
          <cell r="Q937">
            <v>447</v>
          </cell>
          <cell r="R937">
            <v>215</v>
          </cell>
          <cell r="S937">
            <v>18</v>
          </cell>
          <cell r="U937">
            <v>38</v>
          </cell>
          <cell r="V937">
            <v>6202</v>
          </cell>
          <cell r="X937">
            <v>85</v>
          </cell>
          <cell r="Y937">
            <v>147</v>
          </cell>
          <cell r="Z937">
            <v>42</v>
          </cell>
        </row>
        <row r="938">
          <cell r="C938">
            <v>401</v>
          </cell>
          <cell r="E938">
            <v>10</v>
          </cell>
          <cell r="F938">
            <v>2014</v>
          </cell>
          <cell r="G938">
            <v>9406</v>
          </cell>
          <cell r="H938">
            <v>11201</v>
          </cell>
          <cell r="I938">
            <v>2191</v>
          </cell>
          <cell r="L938">
            <v>7350</v>
          </cell>
          <cell r="M938">
            <v>87</v>
          </cell>
          <cell r="N938">
            <v>197</v>
          </cell>
          <cell r="Q938">
            <v>1536</v>
          </cell>
          <cell r="R938">
            <v>1138</v>
          </cell>
          <cell r="S938">
            <v>116</v>
          </cell>
          <cell r="U938">
            <v>309</v>
          </cell>
          <cell r="V938">
            <v>20873</v>
          </cell>
          <cell r="X938">
            <v>608</v>
          </cell>
          <cell r="Y938">
            <v>1604</v>
          </cell>
          <cell r="Z938">
            <v>643</v>
          </cell>
        </row>
        <row r="939">
          <cell r="C939">
            <v>402</v>
          </cell>
          <cell r="E939">
            <v>10</v>
          </cell>
          <cell r="F939">
            <v>2014</v>
          </cell>
          <cell r="G939">
            <v>5229</v>
          </cell>
          <cell r="H939">
            <v>2519</v>
          </cell>
          <cell r="I939">
            <v>498</v>
          </cell>
          <cell r="L939">
            <v>2875</v>
          </cell>
          <cell r="M939">
            <v>49</v>
          </cell>
          <cell r="N939">
            <v>117</v>
          </cell>
          <cell r="Q939">
            <v>562</v>
          </cell>
          <cell r="R939">
            <v>211</v>
          </cell>
          <cell r="S939">
            <v>17</v>
          </cell>
          <cell r="U939">
            <v>103</v>
          </cell>
          <cell r="V939">
            <v>7608</v>
          </cell>
          <cell r="X939">
            <v>76</v>
          </cell>
          <cell r="Y939">
            <v>352</v>
          </cell>
          <cell r="Z939">
            <v>121</v>
          </cell>
        </row>
        <row r="940">
          <cell r="C940">
            <v>403</v>
          </cell>
          <cell r="E940">
            <v>10</v>
          </cell>
          <cell r="F940">
            <v>2014</v>
          </cell>
          <cell r="G940">
            <v>3155</v>
          </cell>
          <cell r="H940">
            <v>2740</v>
          </cell>
          <cell r="I940">
            <v>480</v>
          </cell>
          <cell r="L940">
            <v>2032</v>
          </cell>
          <cell r="M940">
            <v>39</v>
          </cell>
          <cell r="N940">
            <v>54</v>
          </cell>
          <cell r="Q940">
            <v>272</v>
          </cell>
          <cell r="R940">
            <v>143</v>
          </cell>
          <cell r="S940">
            <v>46</v>
          </cell>
          <cell r="U940">
            <v>79</v>
          </cell>
          <cell r="V940">
            <v>4026</v>
          </cell>
          <cell r="X940">
            <v>0</v>
          </cell>
          <cell r="Y940">
            <v>177</v>
          </cell>
          <cell r="Z940">
            <v>0</v>
          </cell>
        </row>
        <row r="941">
          <cell r="C941">
            <v>404</v>
          </cell>
          <cell r="E941">
            <v>10</v>
          </cell>
          <cell r="F941">
            <v>2014</v>
          </cell>
          <cell r="G941">
            <v>5344</v>
          </cell>
          <cell r="H941">
            <v>2474</v>
          </cell>
          <cell r="I941">
            <v>394</v>
          </cell>
          <cell r="L941">
            <v>1076</v>
          </cell>
          <cell r="M941">
            <v>7</v>
          </cell>
          <cell r="N941">
            <v>19</v>
          </cell>
          <cell r="Q941">
            <v>583</v>
          </cell>
          <cell r="R941">
            <v>135</v>
          </cell>
          <cell r="S941">
            <v>2</v>
          </cell>
          <cell r="U941">
            <v>43</v>
          </cell>
          <cell r="V941">
            <v>5007</v>
          </cell>
          <cell r="X941">
            <v>0</v>
          </cell>
          <cell r="Y941">
            <v>494</v>
          </cell>
          <cell r="Z941">
            <v>71</v>
          </cell>
        </row>
        <row r="942">
          <cell r="C942">
            <v>405</v>
          </cell>
          <cell r="E942">
            <v>10</v>
          </cell>
          <cell r="F942">
            <v>2014</v>
          </cell>
          <cell r="G942">
            <v>3019</v>
          </cell>
          <cell r="H942">
            <v>2253</v>
          </cell>
          <cell r="I942">
            <v>382</v>
          </cell>
          <cell r="L942">
            <v>1876</v>
          </cell>
          <cell r="M942">
            <v>42</v>
          </cell>
          <cell r="N942">
            <v>123</v>
          </cell>
          <cell r="Q942">
            <v>173</v>
          </cell>
          <cell r="R942">
            <v>65</v>
          </cell>
          <cell r="S942">
            <v>50</v>
          </cell>
          <cell r="U942">
            <v>123</v>
          </cell>
          <cell r="V942">
            <v>4313</v>
          </cell>
          <cell r="X942">
            <v>0</v>
          </cell>
          <cell r="Y942">
            <v>186</v>
          </cell>
          <cell r="Z942">
            <v>63</v>
          </cell>
        </row>
        <row r="943">
          <cell r="C943">
            <v>406</v>
          </cell>
          <cell r="E943">
            <v>10</v>
          </cell>
          <cell r="F943">
            <v>2014</v>
          </cell>
          <cell r="G943">
            <v>3018</v>
          </cell>
          <cell r="H943">
            <v>2672</v>
          </cell>
          <cell r="I943">
            <v>296</v>
          </cell>
          <cell r="L943">
            <v>639</v>
          </cell>
          <cell r="M943">
            <v>0</v>
          </cell>
          <cell r="N943">
            <v>0</v>
          </cell>
          <cell r="Q943">
            <v>365</v>
          </cell>
          <cell r="R943">
            <v>148</v>
          </cell>
          <cell r="S943">
            <v>0</v>
          </cell>
          <cell r="U943">
            <v>35</v>
          </cell>
          <cell r="V943">
            <v>1343</v>
          </cell>
          <cell r="X943">
            <v>0</v>
          </cell>
          <cell r="Y943">
            <v>220</v>
          </cell>
          <cell r="Z943">
            <v>0</v>
          </cell>
        </row>
        <row r="944">
          <cell r="C944">
            <v>407</v>
          </cell>
          <cell r="E944">
            <v>10</v>
          </cell>
          <cell r="F944">
            <v>2014</v>
          </cell>
          <cell r="G944">
            <v>4499</v>
          </cell>
          <cell r="H944">
            <v>1645</v>
          </cell>
          <cell r="I944">
            <v>571</v>
          </cell>
          <cell r="L944">
            <v>1663</v>
          </cell>
          <cell r="M944">
            <v>0</v>
          </cell>
          <cell r="N944">
            <v>0</v>
          </cell>
          <cell r="Q944">
            <v>405</v>
          </cell>
          <cell r="R944">
            <v>212</v>
          </cell>
          <cell r="S944">
            <v>0</v>
          </cell>
          <cell r="U944">
            <v>73</v>
          </cell>
          <cell r="V944">
            <v>3262</v>
          </cell>
          <cell r="X944">
            <v>0</v>
          </cell>
          <cell r="Y944">
            <v>368</v>
          </cell>
          <cell r="Z944">
            <v>268</v>
          </cell>
        </row>
        <row r="945">
          <cell r="C945">
            <v>408</v>
          </cell>
          <cell r="E945">
            <v>10</v>
          </cell>
          <cell r="F945">
            <v>2014</v>
          </cell>
          <cell r="G945">
            <v>3641</v>
          </cell>
          <cell r="H945">
            <v>2376</v>
          </cell>
          <cell r="I945">
            <v>381</v>
          </cell>
          <cell r="L945">
            <v>1317</v>
          </cell>
          <cell r="M945">
            <v>0</v>
          </cell>
          <cell r="N945">
            <v>0</v>
          </cell>
          <cell r="Q945">
            <v>1509</v>
          </cell>
          <cell r="R945">
            <v>126</v>
          </cell>
          <cell r="S945">
            <v>0</v>
          </cell>
          <cell r="U945">
            <v>32</v>
          </cell>
          <cell r="V945">
            <v>1515</v>
          </cell>
          <cell r="X945">
            <v>0</v>
          </cell>
          <cell r="Y945">
            <v>0</v>
          </cell>
          <cell r="Z945">
            <v>0</v>
          </cell>
        </row>
        <row r="946">
          <cell r="C946">
            <v>409</v>
          </cell>
          <cell r="E946">
            <v>10</v>
          </cell>
          <cell r="F946">
            <v>2014</v>
          </cell>
          <cell r="G946">
            <v>7120</v>
          </cell>
          <cell r="H946">
            <v>5008</v>
          </cell>
          <cell r="I946">
            <v>336</v>
          </cell>
          <cell r="L946">
            <v>934</v>
          </cell>
          <cell r="M946">
            <v>34</v>
          </cell>
          <cell r="N946">
            <v>20</v>
          </cell>
          <cell r="Q946">
            <v>762</v>
          </cell>
          <cell r="R946">
            <v>95</v>
          </cell>
          <cell r="S946">
            <v>12</v>
          </cell>
          <cell r="U946">
            <v>48</v>
          </cell>
          <cell r="V946">
            <v>3097</v>
          </cell>
          <cell r="X946">
            <v>0</v>
          </cell>
          <cell r="Y946">
            <v>300</v>
          </cell>
          <cell r="Z946">
            <v>0</v>
          </cell>
        </row>
        <row r="947">
          <cell r="C947">
            <v>410</v>
          </cell>
          <cell r="E947">
            <v>10</v>
          </cell>
          <cell r="F947">
            <v>2014</v>
          </cell>
          <cell r="G947">
            <v>8993</v>
          </cell>
          <cell r="H947">
            <v>2915</v>
          </cell>
          <cell r="I947">
            <v>1623</v>
          </cell>
          <cell r="L947">
            <v>4223</v>
          </cell>
          <cell r="M947">
            <v>53</v>
          </cell>
          <cell r="N947">
            <v>92</v>
          </cell>
          <cell r="Q947">
            <v>839</v>
          </cell>
          <cell r="R947">
            <v>600</v>
          </cell>
          <cell r="S947">
            <v>52</v>
          </cell>
          <cell r="U947">
            <v>254</v>
          </cell>
          <cell r="V947">
            <v>11139</v>
          </cell>
          <cell r="X947">
            <v>194</v>
          </cell>
          <cell r="Y947">
            <v>10</v>
          </cell>
          <cell r="Z947">
            <v>49</v>
          </cell>
        </row>
        <row r="948">
          <cell r="C948">
            <v>411</v>
          </cell>
          <cell r="E948">
            <v>10</v>
          </cell>
          <cell r="F948">
            <v>2014</v>
          </cell>
          <cell r="G948">
            <v>5720</v>
          </cell>
          <cell r="H948">
            <v>3241</v>
          </cell>
          <cell r="I948">
            <v>336</v>
          </cell>
          <cell r="L948">
            <v>447</v>
          </cell>
          <cell r="M948">
            <v>0</v>
          </cell>
          <cell r="N948">
            <v>0</v>
          </cell>
          <cell r="Q948">
            <v>223</v>
          </cell>
          <cell r="R948">
            <v>138</v>
          </cell>
          <cell r="S948">
            <v>0</v>
          </cell>
          <cell r="U948">
            <v>15</v>
          </cell>
          <cell r="V948">
            <v>3259</v>
          </cell>
          <cell r="X948">
            <v>0</v>
          </cell>
          <cell r="Y948">
            <v>128</v>
          </cell>
          <cell r="Z948">
            <v>16</v>
          </cell>
        </row>
        <row r="949">
          <cell r="C949">
            <v>301</v>
          </cell>
          <cell r="E949">
            <v>10</v>
          </cell>
          <cell r="F949">
            <v>2014</v>
          </cell>
          <cell r="G949">
            <v>11118</v>
          </cell>
          <cell r="H949">
            <v>2231</v>
          </cell>
          <cell r="I949">
            <v>1453</v>
          </cell>
          <cell r="L949">
            <v>3347</v>
          </cell>
          <cell r="M949">
            <v>107</v>
          </cell>
          <cell r="N949">
            <v>48</v>
          </cell>
          <cell r="Q949">
            <v>1600</v>
          </cell>
          <cell r="R949">
            <v>1187</v>
          </cell>
          <cell r="S949">
            <v>44</v>
          </cell>
          <cell r="U949">
            <v>294</v>
          </cell>
          <cell r="V949">
            <v>8861</v>
          </cell>
          <cell r="X949">
            <v>190</v>
          </cell>
          <cell r="Y949">
            <v>305</v>
          </cell>
          <cell r="Z949">
            <v>84</v>
          </cell>
        </row>
        <row r="950">
          <cell r="C950">
            <v>302</v>
          </cell>
          <cell r="E950">
            <v>10</v>
          </cell>
          <cell r="F950">
            <v>2014</v>
          </cell>
          <cell r="G950">
            <v>18630</v>
          </cell>
          <cell r="H950">
            <v>2186</v>
          </cell>
          <cell r="I950">
            <v>992</v>
          </cell>
          <cell r="L950">
            <v>3237</v>
          </cell>
          <cell r="M950">
            <v>45</v>
          </cell>
          <cell r="N950">
            <v>95</v>
          </cell>
          <cell r="Q950">
            <v>1869</v>
          </cell>
          <cell r="R950">
            <v>600</v>
          </cell>
          <cell r="S950">
            <v>20</v>
          </cell>
          <cell r="U950">
            <v>297</v>
          </cell>
          <cell r="V950">
            <v>7024</v>
          </cell>
          <cell r="X950">
            <v>47</v>
          </cell>
          <cell r="Y950">
            <v>387</v>
          </cell>
          <cell r="Z950">
            <v>136</v>
          </cell>
        </row>
        <row r="951">
          <cell r="C951">
            <v>303</v>
          </cell>
          <cell r="E951">
            <v>10</v>
          </cell>
          <cell r="F951">
            <v>2014</v>
          </cell>
          <cell r="G951">
            <v>5365</v>
          </cell>
          <cell r="H951">
            <v>2400</v>
          </cell>
          <cell r="I951">
            <v>583</v>
          </cell>
          <cell r="L951">
            <v>2138</v>
          </cell>
          <cell r="M951">
            <v>0</v>
          </cell>
          <cell r="N951">
            <v>0</v>
          </cell>
          <cell r="Q951">
            <v>840</v>
          </cell>
          <cell r="R951">
            <v>328</v>
          </cell>
          <cell r="S951">
            <v>0</v>
          </cell>
          <cell r="U951">
            <v>41</v>
          </cell>
          <cell r="V951">
            <v>2563</v>
          </cell>
          <cell r="X951">
            <v>0</v>
          </cell>
          <cell r="Y951">
            <v>71</v>
          </cell>
          <cell r="Z951">
            <v>14</v>
          </cell>
        </row>
        <row r="952">
          <cell r="C952">
            <v>304</v>
          </cell>
          <cell r="E952">
            <v>10</v>
          </cell>
          <cell r="F952">
            <v>2014</v>
          </cell>
          <cell r="G952">
            <v>11191</v>
          </cell>
          <cell r="H952">
            <v>10654</v>
          </cell>
          <cell r="I952">
            <v>714</v>
          </cell>
          <cell r="L952">
            <v>1225</v>
          </cell>
          <cell r="M952">
            <v>0</v>
          </cell>
          <cell r="N952">
            <v>0</v>
          </cell>
          <cell r="Q952">
            <v>1662</v>
          </cell>
          <cell r="R952">
            <v>457</v>
          </cell>
          <cell r="S952">
            <v>0</v>
          </cell>
          <cell r="U952">
            <v>81</v>
          </cell>
          <cell r="V952">
            <v>5400</v>
          </cell>
          <cell r="X952">
            <v>38</v>
          </cell>
          <cell r="Y952">
            <v>501</v>
          </cell>
          <cell r="Z952">
            <v>15</v>
          </cell>
        </row>
        <row r="953">
          <cell r="C953">
            <v>305</v>
          </cell>
          <cell r="E953">
            <v>10</v>
          </cell>
          <cell r="F953">
            <v>2014</v>
          </cell>
          <cell r="G953">
            <v>8034</v>
          </cell>
          <cell r="H953">
            <v>13577</v>
          </cell>
          <cell r="I953">
            <v>480</v>
          </cell>
          <cell r="L953">
            <v>1273</v>
          </cell>
          <cell r="M953">
            <v>30</v>
          </cell>
          <cell r="N953">
            <v>30</v>
          </cell>
          <cell r="Q953">
            <v>1269</v>
          </cell>
          <cell r="R953">
            <v>132</v>
          </cell>
          <cell r="S953">
            <v>28</v>
          </cell>
          <cell r="U953">
            <v>140</v>
          </cell>
          <cell r="V953">
            <v>3938</v>
          </cell>
          <cell r="X953">
            <v>2</v>
          </cell>
          <cell r="Y953">
            <v>84</v>
          </cell>
          <cell r="Z953">
            <v>31</v>
          </cell>
        </row>
        <row r="954">
          <cell r="C954">
            <v>306</v>
          </cell>
          <cell r="E954">
            <v>10</v>
          </cell>
          <cell r="F954">
            <v>2014</v>
          </cell>
          <cell r="G954">
            <v>4138</v>
          </cell>
          <cell r="H954">
            <v>1386</v>
          </cell>
          <cell r="I954">
            <v>323</v>
          </cell>
          <cell r="L954">
            <v>1316</v>
          </cell>
          <cell r="M954">
            <v>0</v>
          </cell>
          <cell r="N954">
            <v>0</v>
          </cell>
          <cell r="Q954">
            <v>366</v>
          </cell>
          <cell r="R954">
            <v>81</v>
          </cell>
          <cell r="S954">
            <v>0</v>
          </cell>
          <cell r="U954">
            <v>29</v>
          </cell>
          <cell r="V954">
            <v>1712</v>
          </cell>
          <cell r="X954">
            <v>0</v>
          </cell>
          <cell r="Y954">
            <v>85</v>
          </cell>
          <cell r="Z954">
            <v>9</v>
          </cell>
        </row>
        <row r="955">
          <cell r="C955">
            <v>307</v>
          </cell>
          <cell r="E955">
            <v>10</v>
          </cell>
          <cell r="F955">
            <v>2014</v>
          </cell>
          <cell r="G955">
            <v>6861</v>
          </cell>
          <cell r="H955">
            <v>442</v>
          </cell>
          <cell r="I955">
            <v>674</v>
          </cell>
          <cell r="L955">
            <v>702</v>
          </cell>
          <cell r="M955">
            <v>0</v>
          </cell>
          <cell r="N955">
            <v>0</v>
          </cell>
          <cell r="Q955">
            <v>2082</v>
          </cell>
          <cell r="R955">
            <v>267</v>
          </cell>
          <cell r="S955">
            <v>0</v>
          </cell>
          <cell r="U955">
            <v>16</v>
          </cell>
          <cell r="V955">
            <v>1726</v>
          </cell>
          <cell r="X955">
            <v>0</v>
          </cell>
          <cell r="Y955">
            <v>0</v>
          </cell>
          <cell r="Z955">
            <v>0</v>
          </cell>
        </row>
        <row r="956">
          <cell r="C956">
            <v>308</v>
          </cell>
          <cell r="E956">
            <v>10</v>
          </cell>
          <cell r="F956">
            <v>2014</v>
          </cell>
          <cell r="G956">
            <v>5776</v>
          </cell>
          <cell r="H956">
            <v>1644</v>
          </cell>
          <cell r="I956">
            <v>472</v>
          </cell>
          <cell r="L956">
            <v>780</v>
          </cell>
          <cell r="M956">
            <v>11</v>
          </cell>
          <cell r="N956">
            <v>8</v>
          </cell>
          <cell r="Q956">
            <v>646</v>
          </cell>
          <cell r="R956">
            <v>146</v>
          </cell>
          <cell r="S956">
            <v>0</v>
          </cell>
          <cell r="U956">
            <v>33</v>
          </cell>
          <cell r="V956">
            <v>2896</v>
          </cell>
          <cell r="X956">
            <v>0</v>
          </cell>
          <cell r="Y956">
            <v>68</v>
          </cell>
          <cell r="Z956">
            <v>0</v>
          </cell>
        </row>
        <row r="957">
          <cell r="C957">
            <v>201</v>
          </cell>
          <cell r="E957">
            <v>10</v>
          </cell>
          <cell r="F957">
            <v>2014</v>
          </cell>
          <cell r="G957">
            <v>10874</v>
          </cell>
          <cell r="H957">
            <v>14386</v>
          </cell>
          <cell r="I957">
            <v>1065</v>
          </cell>
          <cell r="L957">
            <v>6293</v>
          </cell>
          <cell r="M957">
            <v>0</v>
          </cell>
          <cell r="N957">
            <v>63</v>
          </cell>
          <cell r="Q957">
            <v>1900</v>
          </cell>
          <cell r="R957">
            <v>759</v>
          </cell>
          <cell r="S957">
            <v>2</v>
          </cell>
          <cell r="U957">
            <v>0</v>
          </cell>
          <cell r="V957">
            <v>13577</v>
          </cell>
          <cell r="X957">
            <v>221</v>
          </cell>
          <cell r="Y957">
            <v>713</v>
          </cell>
          <cell r="Z957">
            <v>403</v>
          </cell>
        </row>
        <row r="958">
          <cell r="C958">
            <v>202</v>
          </cell>
          <cell r="E958">
            <v>10</v>
          </cell>
          <cell r="F958">
            <v>2014</v>
          </cell>
          <cell r="G958">
            <v>5244</v>
          </cell>
          <cell r="H958">
            <v>7639</v>
          </cell>
          <cell r="I958">
            <v>633</v>
          </cell>
          <cell r="L958">
            <v>4874</v>
          </cell>
          <cell r="M958">
            <v>98</v>
          </cell>
          <cell r="N958">
            <v>36</v>
          </cell>
          <cell r="Q958">
            <v>1937</v>
          </cell>
          <cell r="R958">
            <v>820</v>
          </cell>
          <cell r="S958">
            <v>52</v>
          </cell>
          <cell r="U958">
            <v>237</v>
          </cell>
          <cell r="V958">
            <v>7462</v>
          </cell>
          <cell r="X958">
            <v>175</v>
          </cell>
          <cell r="Y958">
            <v>422</v>
          </cell>
          <cell r="Z958">
            <v>110</v>
          </cell>
        </row>
        <row r="959">
          <cell r="C959">
            <v>203</v>
          </cell>
          <cell r="E959">
            <v>10</v>
          </cell>
          <cell r="F959">
            <v>2014</v>
          </cell>
          <cell r="G959">
            <v>6960</v>
          </cell>
          <cell r="H959">
            <v>4560</v>
          </cell>
          <cell r="I959">
            <v>744</v>
          </cell>
          <cell r="L959">
            <v>1801</v>
          </cell>
          <cell r="M959">
            <v>63</v>
          </cell>
          <cell r="N959">
            <v>24</v>
          </cell>
          <cell r="Q959">
            <v>911</v>
          </cell>
          <cell r="R959">
            <v>299</v>
          </cell>
          <cell r="S959">
            <v>2</v>
          </cell>
          <cell r="U959">
            <v>98</v>
          </cell>
          <cell r="V959">
            <v>3085</v>
          </cell>
          <cell r="X959">
            <v>89</v>
          </cell>
          <cell r="Y959">
            <v>227</v>
          </cell>
          <cell r="Z959">
            <v>33</v>
          </cell>
        </row>
        <row r="960">
          <cell r="C960">
            <v>204</v>
          </cell>
          <cell r="E960">
            <v>10</v>
          </cell>
          <cell r="F960">
            <v>2014</v>
          </cell>
          <cell r="G960">
            <v>5751</v>
          </cell>
          <cell r="H960">
            <v>4376</v>
          </cell>
          <cell r="I960">
            <v>532</v>
          </cell>
          <cell r="L960">
            <v>1423</v>
          </cell>
          <cell r="M960">
            <v>0</v>
          </cell>
          <cell r="N960">
            <v>0</v>
          </cell>
          <cell r="Q960">
            <v>354</v>
          </cell>
          <cell r="R960">
            <v>174</v>
          </cell>
          <cell r="S960">
            <v>0</v>
          </cell>
          <cell r="U960">
            <v>73</v>
          </cell>
          <cell r="V960">
            <v>2163</v>
          </cell>
          <cell r="X960">
            <v>0</v>
          </cell>
          <cell r="Y960">
            <v>37</v>
          </cell>
          <cell r="Z960">
            <v>17</v>
          </cell>
        </row>
        <row r="961">
          <cell r="C961">
            <v>205</v>
          </cell>
          <cell r="E961">
            <v>10</v>
          </cell>
          <cell r="F961">
            <v>2014</v>
          </cell>
          <cell r="G961">
            <v>3950</v>
          </cell>
          <cell r="H961">
            <v>3769</v>
          </cell>
          <cell r="I961">
            <v>1035</v>
          </cell>
          <cell r="L961">
            <v>3624</v>
          </cell>
          <cell r="M961">
            <v>141</v>
          </cell>
          <cell r="N961">
            <v>161</v>
          </cell>
          <cell r="Q961">
            <v>722</v>
          </cell>
          <cell r="R961">
            <v>500</v>
          </cell>
          <cell r="S961">
            <v>154</v>
          </cell>
          <cell r="U961">
            <v>562</v>
          </cell>
          <cell r="V961">
            <v>8218</v>
          </cell>
          <cell r="X961">
            <v>808</v>
          </cell>
          <cell r="Y961">
            <v>96</v>
          </cell>
          <cell r="Z961">
            <v>30</v>
          </cell>
        </row>
        <row r="962">
          <cell r="C962">
            <v>206</v>
          </cell>
          <cell r="E962">
            <v>10</v>
          </cell>
          <cell r="F962">
            <v>2014</v>
          </cell>
          <cell r="G962">
            <v>3433</v>
          </cell>
          <cell r="H962">
            <v>2437</v>
          </cell>
          <cell r="I962">
            <v>277</v>
          </cell>
          <cell r="L962">
            <v>764</v>
          </cell>
          <cell r="M962">
            <v>36</v>
          </cell>
          <cell r="N962">
            <v>0</v>
          </cell>
          <cell r="Q962">
            <v>511</v>
          </cell>
          <cell r="R962">
            <v>123</v>
          </cell>
          <cell r="S962">
            <v>0</v>
          </cell>
          <cell r="U962">
            <v>12</v>
          </cell>
          <cell r="V962">
            <v>2906</v>
          </cell>
          <cell r="X962">
            <v>0</v>
          </cell>
          <cell r="Y962">
            <v>106</v>
          </cell>
          <cell r="Z962">
            <v>8</v>
          </cell>
        </row>
        <row r="963">
          <cell r="C963">
            <v>207</v>
          </cell>
          <cell r="E963">
            <v>10</v>
          </cell>
          <cell r="F963">
            <v>2014</v>
          </cell>
          <cell r="G963">
            <v>2815</v>
          </cell>
          <cell r="H963">
            <v>3309</v>
          </cell>
          <cell r="I963">
            <v>239</v>
          </cell>
          <cell r="L963">
            <v>463</v>
          </cell>
          <cell r="M963">
            <v>0</v>
          </cell>
          <cell r="N963">
            <v>0</v>
          </cell>
          <cell r="Q963">
            <v>295</v>
          </cell>
          <cell r="R963">
            <v>92</v>
          </cell>
          <cell r="S963">
            <v>0</v>
          </cell>
          <cell r="U963">
            <v>45</v>
          </cell>
          <cell r="V963">
            <v>1576</v>
          </cell>
          <cell r="X963">
            <v>0</v>
          </cell>
          <cell r="Y963">
            <v>64</v>
          </cell>
          <cell r="Z963">
            <v>32</v>
          </cell>
        </row>
        <row r="964">
          <cell r="C964">
            <v>102</v>
          </cell>
          <cell r="E964">
            <v>10</v>
          </cell>
          <cell r="F964">
            <v>2014</v>
          </cell>
          <cell r="G964">
            <v>4629</v>
          </cell>
          <cell r="H964">
            <v>5622</v>
          </cell>
          <cell r="I964">
            <v>462</v>
          </cell>
          <cell r="L964">
            <v>1842</v>
          </cell>
          <cell r="M964">
            <v>62</v>
          </cell>
          <cell r="N964">
            <v>4</v>
          </cell>
          <cell r="Q964">
            <v>740</v>
          </cell>
          <cell r="R964">
            <v>275</v>
          </cell>
          <cell r="S964">
            <v>19</v>
          </cell>
          <cell r="U964">
            <v>95</v>
          </cell>
          <cell r="V964">
            <v>4303</v>
          </cell>
          <cell r="X964">
            <v>78</v>
          </cell>
          <cell r="Y964">
            <v>236</v>
          </cell>
          <cell r="Z964">
            <v>51</v>
          </cell>
        </row>
        <row r="965">
          <cell r="C965">
            <v>103</v>
          </cell>
          <cell r="E965">
            <v>10</v>
          </cell>
          <cell r="F965">
            <v>2014</v>
          </cell>
          <cell r="G965">
            <v>2194</v>
          </cell>
          <cell r="H965">
            <v>2757</v>
          </cell>
          <cell r="I965">
            <v>244</v>
          </cell>
          <cell r="L965">
            <v>871</v>
          </cell>
          <cell r="M965">
            <v>2</v>
          </cell>
          <cell r="N965">
            <v>0</v>
          </cell>
          <cell r="Q965">
            <v>362</v>
          </cell>
          <cell r="R965">
            <v>110</v>
          </cell>
          <cell r="S965">
            <v>3</v>
          </cell>
          <cell r="U965">
            <v>26</v>
          </cell>
          <cell r="V965">
            <v>2498</v>
          </cell>
          <cell r="X965">
            <v>0</v>
          </cell>
          <cell r="Y965">
            <v>9</v>
          </cell>
          <cell r="Z965">
            <v>0</v>
          </cell>
        </row>
        <row r="966">
          <cell r="C966">
            <v>104</v>
          </cell>
          <cell r="E966">
            <v>10</v>
          </cell>
          <cell r="F966">
            <v>2014</v>
          </cell>
          <cell r="G966">
            <v>2883</v>
          </cell>
          <cell r="H966">
            <v>4290</v>
          </cell>
          <cell r="I966">
            <v>41</v>
          </cell>
          <cell r="L966">
            <v>84</v>
          </cell>
          <cell r="M966">
            <v>0</v>
          </cell>
          <cell r="N966">
            <v>0</v>
          </cell>
          <cell r="Q966">
            <v>161</v>
          </cell>
          <cell r="R966">
            <v>111</v>
          </cell>
          <cell r="S966">
            <v>0</v>
          </cell>
          <cell r="U966">
            <v>52</v>
          </cell>
          <cell r="V966">
            <v>1027</v>
          </cell>
          <cell r="X966">
            <v>0</v>
          </cell>
          <cell r="Y966">
            <v>0</v>
          </cell>
          <cell r="Z966">
            <v>0</v>
          </cell>
        </row>
        <row r="967">
          <cell r="C967">
            <v>105</v>
          </cell>
          <cell r="E967">
            <v>10</v>
          </cell>
          <cell r="F967">
            <v>2014</v>
          </cell>
          <cell r="G967">
            <v>6708</v>
          </cell>
          <cell r="H967">
            <v>8219</v>
          </cell>
          <cell r="I967">
            <v>347</v>
          </cell>
          <cell r="L967">
            <v>3594</v>
          </cell>
          <cell r="M967">
            <v>57</v>
          </cell>
          <cell r="N967">
            <v>57</v>
          </cell>
          <cell r="Q967">
            <v>862</v>
          </cell>
          <cell r="R967">
            <v>363</v>
          </cell>
          <cell r="S967">
            <v>108</v>
          </cell>
          <cell r="U967">
            <v>160</v>
          </cell>
          <cell r="V967">
            <v>5227</v>
          </cell>
          <cell r="X967">
            <v>152</v>
          </cell>
          <cell r="Y967">
            <v>326</v>
          </cell>
          <cell r="Z967">
            <v>72</v>
          </cell>
        </row>
        <row r="968">
          <cell r="C968">
            <v>106</v>
          </cell>
          <cell r="E968">
            <v>10</v>
          </cell>
          <cell r="F968">
            <v>2014</v>
          </cell>
          <cell r="G968">
            <v>2706</v>
          </cell>
          <cell r="H968">
            <v>2768</v>
          </cell>
          <cell r="I968">
            <v>153</v>
          </cell>
          <cell r="L968">
            <v>1238</v>
          </cell>
          <cell r="M968">
            <v>4</v>
          </cell>
          <cell r="N968">
            <v>5</v>
          </cell>
          <cell r="Q968">
            <v>332</v>
          </cell>
          <cell r="R968">
            <v>145</v>
          </cell>
          <cell r="S968">
            <v>23</v>
          </cell>
          <cell r="U968">
            <v>85</v>
          </cell>
          <cell r="V968">
            <v>1464</v>
          </cell>
          <cell r="X968">
            <v>129</v>
          </cell>
          <cell r="Y968">
            <v>117</v>
          </cell>
          <cell r="Z968">
            <v>11</v>
          </cell>
        </row>
        <row r="969">
          <cell r="C969">
            <v>107</v>
          </cell>
          <cell r="E969">
            <v>10</v>
          </cell>
          <cell r="F969">
            <v>2014</v>
          </cell>
          <cell r="G969">
            <v>3154</v>
          </cell>
          <cell r="H969">
            <v>4894</v>
          </cell>
          <cell r="I969">
            <v>161</v>
          </cell>
          <cell r="L969">
            <v>329</v>
          </cell>
          <cell r="M969">
            <v>0</v>
          </cell>
          <cell r="N969">
            <v>0</v>
          </cell>
          <cell r="Q969">
            <v>169</v>
          </cell>
          <cell r="R969">
            <v>92</v>
          </cell>
          <cell r="S969">
            <v>0</v>
          </cell>
          <cell r="U969">
            <v>24</v>
          </cell>
          <cell r="V969">
            <v>1588</v>
          </cell>
          <cell r="X969">
            <v>0</v>
          </cell>
          <cell r="Y969">
            <v>55</v>
          </cell>
          <cell r="Z969">
            <v>0</v>
          </cell>
        </row>
        <row r="970">
          <cell r="C970">
            <v>108</v>
          </cell>
          <cell r="E970">
            <v>10</v>
          </cell>
          <cell r="F970">
            <v>2014</v>
          </cell>
          <cell r="G970">
            <v>1351</v>
          </cell>
          <cell r="H970">
            <v>481</v>
          </cell>
          <cell r="I970">
            <v>130</v>
          </cell>
          <cell r="L970">
            <v>332</v>
          </cell>
          <cell r="M970">
            <v>0</v>
          </cell>
          <cell r="N970">
            <v>16</v>
          </cell>
          <cell r="Q970">
            <v>81</v>
          </cell>
          <cell r="R970">
            <v>26</v>
          </cell>
          <cell r="S970">
            <v>0</v>
          </cell>
          <cell r="U970">
            <v>3</v>
          </cell>
          <cell r="V970">
            <v>842</v>
          </cell>
          <cell r="X970">
            <v>0</v>
          </cell>
          <cell r="Y970">
            <v>20</v>
          </cell>
          <cell r="Z970">
            <v>0</v>
          </cell>
        </row>
        <row r="971">
          <cell r="C971">
            <v>109</v>
          </cell>
          <cell r="E971">
            <v>10</v>
          </cell>
          <cell r="F971">
            <v>2014</v>
          </cell>
          <cell r="G971">
            <v>2651</v>
          </cell>
          <cell r="H971">
            <v>2463</v>
          </cell>
          <cell r="I971">
            <v>269</v>
          </cell>
          <cell r="L971">
            <v>1037</v>
          </cell>
          <cell r="M971">
            <v>11</v>
          </cell>
          <cell r="N971">
            <v>0</v>
          </cell>
          <cell r="Q971">
            <v>166</v>
          </cell>
          <cell r="R971">
            <v>118</v>
          </cell>
          <cell r="S971">
            <v>15</v>
          </cell>
          <cell r="U971">
            <v>38</v>
          </cell>
          <cell r="V971">
            <v>751</v>
          </cell>
          <cell r="X971">
            <v>0</v>
          </cell>
          <cell r="Y971">
            <v>116</v>
          </cell>
          <cell r="Z971">
            <v>15</v>
          </cell>
        </row>
        <row r="972">
          <cell r="C972">
            <v>110</v>
          </cell>
          <cell r="E972">
            <v>10</v>
          </cell>
          <cell r="F972">
            <v>2014</v>
          </cell>
          <cell r="G972">
            <v>2736</v>
          </cell>
          <cell r="H972">
            <v>1249</v>
          </cell>
          <cell r="I972">
            <v>217</v>
          </cell>
          <cell r="L972">
            <v>362</v>
          </cell>
          <cell r="M972">
            <v>0</v>
          </cell>
          <cell r="N972">
            <v>0</v>
          </cell>
          <cell r="Q972">
            <v>411</v>
          </cell>
          <cell r="R972">
            <v>77</v>
          </cell>
          <cell r="S972">
            <v>0</v>
          </cell>
          <cell r="U972">
            <v>13</v>
          </cell>
          <cell r="V972">
            <v>1229</v>
          </cell>
          <cell r="X972">
            <v>0</v>
          </cell>
          <cell r="Y972">
            <v>35</v>
          </cell>
          <cell r="Z972">
            <v>0</v>
          </cell>
        </row>
        <row r="973">
          <cell r="C973">
            <v>111</v>
          </cell>
          <cell r="E973">
            <v>10</v>
          </cell>
          <cell r="F973">
            <v>2014</v>
          </cell>
          <cell r="G973">
            <v>2185</v>
          </cell>
          <cell r="H973">
            <v>773</v>
          </cell>
          <cell r="I973">
            <v>221</v>
          </cell>
          <cell r="L973">
            <v>249</v>
          </cell>
          <cell r="M973">
            <v>0</v>
          </cell>
          <cell r="N973">
            <v>0</v>
          </cell>
          <cell r="Q973">
            <v>422</v>
          </cell>
          <cell r="R973">
            <v>63</v>
          </cell>
          <cell r="S973">
            <v>0</v>
          </cell>
          <cell r="U973">
            <v>12</v>
          </cell>
          <cell r="V973">
            <v>368</v>
          </cell>
          <cell r="X973">
            <v>0</v>
          </cell>
          <cell r="Y973">
            <v>0</v>
          </cell>
          <cell r="Z973">
            <v>0</v>
          </cell>
        </row>
        <row r="974">
          <cell r="C974">
            <v>112</v>
          </cell>
          <cell r="E974">
            <v>10</v>
          </cell>
          <cell r="F974">
            <v>2014</v>
          </cell>
          <cell r="G974">
            <v>6124</v>
          </cell>
          <cell r="H974">
            <v>5112</v>
          </cell>
          <cell r="I974">
            <v>386</v>
          </cell>
          <cell r="L974">
            <v>1015</v>
          </cell>
          <cell r="M974">
            <v>0</v>
          </cell>
          <cell r="N974">
            <v>6</v>
          </cell>
          <cell r="Q974">
            <v>654</v>
          </cell>
          <cell r="R974">
            <v>97</v>
          </cell>
          <cell r="S974">
            <v>0</v>
          </cell>
          <cell r="U974">
            <v>63</v>
          </cell>
          <cell r="V974">
            <v>2854</v>
          </cell>
          <cell r="X974">
            <v>0</v>
          </cell>
          <cell r="Y974">
            <v>0</v>
          </cell>
          <cell r="Z974">
            <v>60</v>
          </cell>
        </row>
        <row r="975">
          <cell r="C975">
            <v>1301</v>
          </cell>
          <cell r="E975">
            <v>11</v>
          </cell>
          <cell r="F975">
            <v>2014</v>
          </cell>
          <cell r="G975">
            <v>6521</v>
          </cell>
          <cell r="H975">
            <v>2501</v>
          </cell>
          <cell r="I975">
            <v>966</v>
          </cell>
          <cell r="L975">
            <v>5467</v>
          </cell>
          <cell r="M975">
            <v>24</v>
          </cell>
          <cell r="N975">
            <v>25</v>
          </cell>
          <cell r="Q975">
            <v>1067</v>
          </cell>
          <cell r="R975">
            <v>762</v>
          </cell>
          <cell r="S975">
            <v>60</v>
          </cell>
          <cell r="U975">
            <v>197</v>
          </cell>
          <cell r="V975">
            <v>8435</v>
          </cell>
          <cell r="X975">
            <v>545</v>
          </cell>
          <cell r="Y975">
            <v>452</v>
          </cell>
          <cell r="Z975">
            <v>195</v>
          </cell>
        </row>
        <row r="976">
          <cell r="C976">
            <v>1302</v>
          </cell>
          <cell r="E976">
            <v>11</v>
          </cell>
          <cell r="F976">
            <v>2014</v>
          </cell>
          <cell r="G976">
            <v>3553</v>
          </cell>
          <cell r="H976">
            <v>2767</v>
          </cell>
          <cell r="I976">
            <v>344</v>
          </cell>
          <cell r="L976">
            <v>733</v>
          </cell>
          <cell r="M976">
            <v>24</v>
          </cell>
          <cell r="N976">
            <v>0</v>
          </cell>
          <cell r="Q976">
            <v>444</v>
          </cell>
          <cell r="R976">
            <v>141</v>
          </cell>
          <cell r="S976">
            <v>0</v>
          </cell>
          <cell r="U976">
            <v>25</v>
          </cell>
          <cell r="V976">
            <v>1429</v>
          </cell>
          <cell r="X976">
            <v>33</v>
          </cell>
          <cell r="Y976">
            <v>53</v>
          </cell>
          <cell r="Z976">
            <v>0</v>
          </cell>
        </row>
        <row r="977">
          <cell r="C977">
            <v>1303</v>
          </cell>
          <cell r="E977">
            <v>11</v>
          </cell>
          <cell r="F977">
            <v>2014</v>
          </cell>
          <cell r="G977">
            <v>7250</v>
          </cell>
          <cell r="H977">
            <v>5659</v>
          </cell>
          <cell r="I977">
            <v>505</v>
          </cell>
          <cell r="L977">
            <v>1098</v>
          </cell>
          <cell r="M977">
            <v>0</v>
          </cell>
          <cell r="N977">
            <v>24</v>
          </cell>
          <cell r="Q977">
            <v>1710</v>
          </cell>
          <cell r="R977">
            <v>327</v>
          </cell>
          <cell r="S977">
            <v>3</v>
          </cell>
          <cell r="U977">
            <v>0</v>
          </cell>
          <cell r="V977">
            <v>4309</v>
          </cell>
          <cell r="X977">
            <v>0</v>
          </cell>
          <cell r="Y977">
            <v>176</v>
          </cell>
          <cell r="Z977">
            <v>41</v>
          </cell>
        </row>
        <row r="978">
          <cell r="C978">
            <v>1304</v>
          </cell>
          <cell r="E978">
            <v>11</v>
          </cell>
          <cell r="F978">
            <v>2014</v>
          </cell>
          <cell r="G978">
            <v>1744</v>
          </cell>
          <cell r="H978">
            <v>1852</v>
          </cell>
          <cell r="I978">
            <v>459</v>
          </cell>
          <cell r="L978">
            <v>1419</v>
          </cell>
          <cell r="M978">
            <v>20</v>
          </cell>
          <cell r="N978">
            <v>50</v>
          </cell>
          <cell r="Q978">
            <v>135</v>
          </cell>
          <cell r="R978">
            <v>118</v>
          </cell>
          <cell r="S978">
            <v>10</v>
          </cell>
          <cell r="U978">
            <v>211</v>
          </cell>
          <cell r="V978">
            <v>1428</v>
          </cell>
          <cell r="X978">
            <v>24</v>
          </cell>
          <cell r="Y978">
            <v>1</v>
          </cell>
          <cell r="Z978">
            <v>0</v>
          </cell>
        </row>
        <row r="979">
          <cell r="C979">
            <v>1305</v>
          </cell>
          <cell r="E979">
            <v>11</v>
          </cell>
          <cell r="F979">
            <v>2014</v>
          </cell>
          <cell r="G979">
            <v>2118</v>
          </cell>
          <cell r="H979">
            <v>320</v>
          </cell>
          <cell r="I979">
            <v>0</v>
          </cell>
          <cell r="L979">
            <v>0</v>
          </cell>
          <cell r="M979">
            <v>0</v>
          </cell>
          <cell r="N979">
            <v>0</v>
          </cell>
          <cell r="Q979">
            <v>0</v>
          </cell>
          <cell r="R979">
            <v>0</v>
          </cell>
          <cell r="S979">
            <v>0</v>
          </cell>
          <cell r="U979">
            <v>0</v>
          </cell>
          <cell r="V979">
            <v>274</v>
          </cell>
          <cell r="X979">
            <v>0</v>
          </cell>
          <cell r="Y979">
            <v>0</v>
          </cell>
          <cell r="Z979">
            <v>0</v>
          </cell>
        </row>
        <row r="980">
          <cell r="C980">
            <v>1306</v>
          </cell>
          <cell r="E980">
            <v>11</v>
          </cell>
          <cell r="F980">
            <v>2014</v>
          </cell>
          <cell r="G980">
            <v>2343</v>
          </cell>
          <cell r="H980">
            <v>4318</v>
          </cell>
          <cell r="I980">
            <v>321</v>
          </cell>
          <cell r="L980">
            <v>682</v>
          </cell>
          <cell r="M980">
            <v>26</v>
          </cell>
          <cell r="N980">
            <v>1</v>
          </cell>
          <cell r="Q980">
            <v>225</v>
          </cell>
          <cell r="R980">
            <v>171</v>
          </cell>
          <cell r="S980">
            <v>0</v>
          </cell>
          <cell r="U980">
            <v>28</v>
          </cell>
          <cell r="V980">
            <v>1520</v>
          </cell>
          <cell r="X980">
            <v>29</v>
          </cell>
          <cell r="Y980">
            <v>0</v>
          </cell>
          <cell r="Z980">
            <v>0</v>
          </cell>
        </row>
        <row r="981">
          <cell r="C981">
            <v>1301</v>
          </cell>
          <cell r="E981">
            <v>11</v>
          </cell>
          <cell r="F981">
            <v>2014</v>
          </cell>
          <cell r="G981">
            <v>6937</v>
          </cell>
          <cell r="H981">
            <v>1817</v>
          </cell>
          <cell r="I981">
            <v>909</v>
          </cell>
          <cell r="L981">
            <v>5377</v>
          </cell>
          <cell r="M981">
            <v>78</v>
          </cell>
          <cell r="N981">
            <v>54</v>
          </cell>
          <cell r="Q981">
            <v>978</v>
          </cell>
          <cell r="R981">
            <v>638</v>
          </cell>
          <cell r="S981">
            <v>31</v>
          </cell>
          <cell r="U981">
            <v>205</v>
          </cell>
          <cell r="V981">
            <v>7149</v>
          </cell>
          <cell r="X981">
            <v>342</v>
          </cell>
          <cell r="Y981">
            <v>486</v>
          </cell>
          <cell r="Z981">
            <v>100</v>
          </cell>
        </row>
        <row r="982">
          <cell r="C982">
            <v>1302</v>
          </cell>
          <cell r="E982">
            <v>11</v>
          </cell>
          <cell r="F982">
            <v>2014</v>
          </cell>
          <cell r="G982">
            <v>3507</v>
          </cell>
          <cell r="H982">
            <v>2578</v>
          </cell>
          <cell r="I982">
            <v>374</v>
          </cell>
          <cell r="L982">
            <v>1112</v>
          </cell>
          <cell r="M982">
            <v>27</v>
          </cell>
          <cell r="N982">
            <v>0</v>
          </cell>
          <cell r="Q982">
            <v>433</v>
          </cell>
          <cell r="R982">
            <v>200</v>
          </cell>
          <cell r="S982">
            <v>0</v>
          </cell>
          <cell r="U982">
            <v>24</v>
          </cell>
          <cell r="V982">
            <v>1766</v>
          </cell>
          <cell r="X982">
            <v>42</v>
          </cell>
          <cell r="Y982">
            <v>101</v>
          </cell>
          <cell r="Z982">
            <v>0</v>
          </cell>
        </row>
        <row r="983">
          <cell r="C983">
            <v>1303</v>
          </cell>
          <cell r="E983">
            <v>11</v>
          </cell>
          <cell r="F983">
            <v>2014</v>
          </cell>
          <cell r="G983">
            <v>7691</v>
          </cell>
          <cell r="H983">
            <v>6208</v>
          </cell>
          <cell r="I983">
            <v>430</v>
          </cell>
          <cell r="L983">
            <v>1039</v>
          </cell>
          <cell r="M983">
            <v>0</v>
          </cell>
          <cell r="N983">
            <v>6</v>
          </cell>
          <cell r="Q983">
            <v>1599</v>
          </cell>
          <cell r="R983">
            <v>258</v>
          </cell>
          <cell r="S983">
            <v>0</v>
          </cell>
          <cell r="U983">
            <v>0</v>
          </cell>
          <cell r="V983">
            <v>4075</v>
          </cell>
          <cell r="X983">
            <v>0</v>
          </cell>
          <cell r="Y983">
            <v>141</v>
          </cell>
          <cell r="Z983">
            <v>57</v>
          </cell>
        </row>
        <row r="984">
          <cell r="C984">
            <v>1304</v>
          </cell>
          <cell r="E984">
            <v>11</v>
          </cell>
          <cell r="F984">
            <v>2014</v>
          </cell>
          <cell r="G984">
            <v>1716</v>
          </cell>
          <cell r="H984">
            <v>1972</v>
          </cell>
          <cell r="I984">
            <v>418</v>
          </cell>
          <cell r="L984">
            <v>1238</v>
          </cell>
          <cell r="M984">
            <v>15</v>
          </cell>
          <cell r="N984">
            <v>45</v>
          </cell>
          <cell r="Q984">
            <v>121</v>
          </cell>
          <cell r="R984">
            <v>102</v>
          </cell>
          <cell r="S984">
            <v>8</v>
          </cell>
          <cell r="U984">
            <v>190</v>
          </cell>
          <cell r="V984">
            <v>1345</v>
          </cell>
          <cell r="X984">
            <v>29</v>
          </cell>
          <cell r="Y984">
            <v>2</v>
          </cell>
          <cell r="Z984">
            <v>0</v>
          </cell>
        </row>
        <row r="985">
          <cell r="C985">
            <v>1305</v>
          </cell>
          <cell r="E985">
            <v>11</v>
          </cell>
          <cell r="F985">
            <v>2014</v>
          </cell>
          <cell r="G985">
            <v>2245</v>
          </cell>
          <cell r="H985">
            <v>383</v>
          </cell>
          <cell r="I985">
            <v>0</v>
          </cell>
          <cell r="L985">
            <v>0</v>
          </cell>
          <cell r="M985">
            <v>0</v>
          </cell>
          <cell r="N985">
            <v>0</v>
          </cell>
          <cell r="Q985">
            <v>0</v>
          </cell>
          <cell r="R985">
            <v>0</v>
          </cell>
          <cell r="S985">
            <v>0</v>
          </cell>
          <cell r="U985">
            <v>0</v>
          </cell>
          <cell r="V985">
            <v>242</v>
          </cell>
          <cell r="X985">
            <v>0</v>
          </cell>
          <cell r="Y985">
            <v>0</v>
          </cell>
          <cell r="Z985">
            <v>0</v>
          </cell>
        </row>
        <row r="986">
          <cell r="C986">
            <v>1306</v>
          </cell>
          <cell r="E986">
            <v>11</v>
          </cell>
          <cell r="F986">
            <v>2014</v>
          </cell>
          <cell r="G986">
            <v>2463</v>
          </cell>
          <cell r="H986">
            <v>4264</v>
          </cell>
          <cell r="I986">
            <v>257</v>
          </cell>
          <cell r="L986">
            <v>528</v>
          </cell>
          <cell r="M986">
            <v>30</v>
          </cell>
          <cell r="N986">
            <v>0</v>
          </cell>
          <cell r="Q986">
            <v>192</v>
          </cell>
          <cell r="R986">
            <v>133</v>
          </cell>
          <cell r="S986">
            <v>0</v>
          </cell>
          <cell r="U986">
            <v>32</v>
          </cell>
          <cell r="V986">
            <v>1620</v>
          </cell>
          <cell r="X986">
            <v>30</v>
          </cell>
          <cell r="Y986">
            <v>0</v>
          </cell>
          <cell r="Z986">
            <v>0</v>
          </cell>
        </row>
        <row r="987">
          <cell r="C987">
            <v>1202</v>
          </cell>
          <cell r="E987">
            <v>11</v>
          </cell>
          <cell r="F987">
            <v>2014</v>
          </cell>
          <cell r="G987">
            <v>8439</v>
          </cell>
          <cell r="H987">
            <v>2544</v>
          </cell>
          <cell r="I987">
            <v>432</v>
          </cell>
          <cell r="L987">
            <v>147</v>
          </cell>
          <cell r="M987">
            <v>0</v>
          </cell>
          <cell r="N987">
            <v>0</v>
          </cell>
          <cell r="Q987">
            <v>636</v>
          </cell>
          <cell r="R987">
            <v>0</v>
          </cell>
          <cell r="S987">
            <v>0</v>
          </cell>
          <cell r="U987">
            <v>0</v>
          </cell>
          <cell r="V987">
            <v>2267</v>
          </cell>
          <cell r="X987">
            <v>0</v>
          </cell>
          <cell r="Y987">
            <v>0</v>
          </cell>
          <cell r="Z987">
            <v>0</v>
          </cell>
        </row>
        <row r="988">
          <cell r="C988">
            <v>1203</v>
          </cell>
          <cell r="E988">
            <v>11</v>
          </cell>
          <cell r="F988">
            <v>2014</v>
          </cell>
          <cell r="G988">
            <v>9131</v>
          </cell>
          <cell r="H988">
            <v>3284</v>
          </cell>
          <cell r="I988">
            <v>2111</v>
          </cell>
          <cell r="L988">
            <v>1576</v>
          </cell>
          <cell r="M988">
            <v>107</v>
          </cell>
          <cell r="N988">
            <v>0</v>
          </cell>
          <cell r="Q988">
            <v>1958</v>
          </cell>
          <cell r="R988">
            <v>337</v>
          </cell>
          <cell r="S988">
            <v>0</v>
          </cell>
          <cell r="U988">
            <v>30</v>
          </cell>
          <cell r="V988">
            <v>2120</v>
          </cell>
          <cell r="X988">
            <v>0</v>
          </cell>
          <cell r="Y988">
            <v>120</v>
          </cell>
          <cell r="Z988">
            <v>0</v>
          </cell>
        </row>
        <row r="989">
          <cell r="C989">
            <v>1204</v>
          </cell>
          <cell r="E989">
            <v>11</v>
          </cell>
          <cell r="F989">
            <v>2014</v>
          </cell>
          <cell r="G989">
            <v>6375</v>
          </cell>
          <cell r="H989">
            <v>3427</v>
          </cell>
          <cell r="I989">
            <v>506</v>
          </cell>
          <cell r="L989">
            <v>659</v>
          </cell>
          <cell r="M989">
            <v>92</v>
          </cell>
          <cell r="N989">
            <v>0</v>
          </cell>
          <cell r="Q989">
            <v>964</v>
          </cell>
          <cell r="R989">
            <v>45</v>
          </cell>
          <cell r="S989">
            <v>0</v>
          </cell>
          <cell r="U989">
            <v>49</v>
          </cell>
          <cell r="V989">
            <v>1937</v>
          </cell>
          <cell r="X989">
            <v>0</v>
          </cell>
          <cell r="Y989">
            <v>56</v>
          </cell>
          <cell r="Z989">
            <v>0</v>
          </cell>
        </row>
        <row r="990">
          <cell r="C990">
            <v>1205</v>
          </cell>
          <cell r="E990">
            <v>11</v>
          </cell>
          <cell r="F990">
            <v>2014</v>
          </cell>
          <cell r="G990">
            <v>7388</v>
          </cell>
          <cell r="H990">
            <v>6952</v>
          </cell>
          <cell r="I990">
            <v>1177</v>
          </cell>
          <cell r="L990">
            <v>1984</v>
          </cell>
          <cell r="M990">
            <v>89</v>
          </cell>
          <cell r="N990">
            <v>12</v>
          </cell>
          <cell r="Q990">
            <v>972</v>
          </cell>
          <cell r="R990">
            <v>758</v>
          </cell>
          <cell r="S990">
            <v>5</v>
          </cell>
          <cell r="U990">
            <v>165</v>
          </cell>
          <cell r="V990">
            <v>2408</v>
          </cell>
          <cell r="X990">
            <v>1</v>
          </cell>
          <cell r="Y990">
            <v>152</v>
          </cell>
          <cell r="Z990">
            <v>33</v>
          </cell>
        </row>
        <row r="991">
          <cell r="C991">
            <v>1206</v>
          </cell>
          <cell r="E991">
            <v>11</v>
          </cell>
          <cell r="F991">
            <v>2014</v>
          </cell>
          <cell r="G991">
            <v>5328</v>
          </cell>
          <cell r="H991">
            <v>6128</v>
          </cell>
          <cell r="I991">
            <v>141</v>
          </cell>
          <cell r="L991">
            <v>812</v>
          </cell>
          <cell r="M991">
            <v>47</v>
          </cell>
          <cell r="N991">
            <v>28</v>
          </cell>
          <cell r="Q991">
            <v>868</v>
          </cell>
          <cell r="R991">
            <v>20</v>
          </cell>
          <cell r="S991">
            <v>0</v>
          </cell>
          <cell r="U991">
            <v>84</v>
          </cell>
          <cell r="V991">
            <v>4100</v>
          </cell>
          <cell r="X991">
            <v>0</v>
          </cell>
          <cell r="Y991">
            <v>75</v>
          </cell>
          <cell r="Z991">
            <v>0</v>
          </cell>
        </row>
        <row r="992">
          <cell r="C992">
            <v>1207</v>
          </cell>
          <cell r="E992">
            <v>11</v>
          </cell>
          <cell r="F992">
            <v>2014</v>
          </cell>
          <cell r="G992">
            <v>15274</v>
          </cell>
          <cell r="H992">
            <v>5779</v>
          </cell>
          <cell r="I992">
            <v>1826</v>
          </cell>
          <cell r="L992">
            <v>3462</v>
          </cell>
          <cell r="M992">
            <v>82</v>
          </cell>
          <cell r="N992">
            <v>50</v>
          </cell>
          <cell r="Q992">
            <v>2650</v>
          </cell>
          <cell r="R992">
            <v>366</v>
          </cell>
          <cell r="S992">
            <v>50</v>
          </cell>
          <cell r="U992">
            <v>309</v>
          </cell>
          <cell r="V992">
            <v>6356</v>
          </cell>
          <cell r="X992">
            <v>0</v>
          </cell>
          <cell r="Y992">
            <v>720</v>
          </cell>
          <cell r="Z992">
            <v>140</v>
          </cell>
        </row>
        <row r="993">
          <cell r="C993">
            <v>1208</v>
          </cell>
          <cell r="E993">
            <v>11</v>
          </cell>
          <cell r="F993">
            <v>2014</v>
          </cell>
          <cell r="G993">
            <v>12159</v>
          </cell>
          <cell r="H993">
            <v>5156</v>
          </cell>
          <cell r="I993">
            <v>791</v>
          </cell>
          <cell r="L993">
            <v>1674</v>
          </cell>
          <cell r="M993">
            <v>98</v>
          </cell>
          <cell r="N993">
            <v>8</v>
          </cell>
          <cell r="Q993">
            <v>1606</v>
          </cell>
          <cell r="R993">
            <v>279</v>
          </cell>
          <cell r="S993">
            <v>6</v>
          </cell>
          <cell r="U993">
            <v>104</v>
          </cell>
          <cell r="V993">
            <v>3838</v>
          </cell>
          <cell r="X993">
            <v>111</v>
          </cell>
          <cell r="Y993">
            <v>113</v>
          </cell>
          <cell r="Z993">
            <v>40</v>
          </cell>
        </row>
        <row r="994">
          <cell r="C994">
            <v>1209</v>
          </cell>
          <cell r="E994">
            <v>11</v>
          </cell>
          <cell r="F994">
            <v>2014</v>
          </cell>
          <cell r="G994">
            <v>10164</v>
          </cell>
          <cell r="H994">
            <v>7188</v>
          </cell>
          <cell r="I994">
            <v>662</v>
          </cell>
          <cell r="L994">
            <v>886</v>
          </cell>
          <cell r="M994">
            <v>37</v>
          </cell>
          <cell r="N994">
            <v>0</v>
          </cell>
          <cell r="Q994">
            <v>531</v>
          </cell>
          <cell r="R994">
            <v>108</v>
          </cell>
          <cell r="S994">
            <v>0</v>
          </cell>
          <cell r="U994">
            <v>34</v>
          </cell>
          <cell r="V994">
            <v>1910</v>
          </cell>
          <cell r="X994">
            <v>0</v>
          </cell>
          <cell r="Y994">
            <v>269</v>
          </cell>
          <cell r="Z994">
            <v>0</v>
          </cell>
        </row>
        <row r="995">
          <cell r="C995">
            <v>1210</v>
          </cell>
          <cell r="E995">
            <v>11</v>
          </cell>
          <cell r="F995">
            <v>2014</v>
          </cell>
          <cell r="G995">
            <v>7917</v>
          </cell>
          <cell r="H995">
            <v>8229</v>
          </cell>
          <cell r="I995">
            <v>786</v>
          </cell>
          <cell r="L995">
            <v>2122</v>
          </cell>
          <cell r="M995">
            <v>89</v>
          </cell>
          <cell r="N995">
            <v>10</v>
          </cell>
          <cell r="Q995">
            <v>841</v>
          </cell>
          <cell r="R995">
            <v>201</v>
          </cell>
          <cell r="S995">
            <v>2</v>
          </cell>
          <cell r="U995">
            <v>101</v>
          </cell>
          <cell r="V995">
            <v>6665</v>
          </cell>
          <cell r="X995">
            <v>95</v>
          </cell>
          <cell r="Y995">
            <v>210</v>
          </cell>
          <cell r="Z995">
            <v>51</v>
          </cell>
        </row>
        <row r="996">
          <cell r="C996">
            <v>1211</v>
          </cell>
          <cell r="E996">
            <v>11</v>
          </cell>
          <cell r="F996">
            <v>2014</v>
          </cell>
          <cell r="G996">
            <v>7529</v>
          </cell>
          <cell r="H996">
            <v>6931</v>
          </cell>
          <cell r="I996">
            <v>338</v>
          </cell>
          <cell r="L996">
            <v>959</v>
          </cell>
          <cell r="M996">
            <v>90</v>
          </cell>
          <cell r="N996">
            <v>0</v>
          </cell>
          <cell r="Q996">
            <v>473</v>
          </cell>
          <cell r="R996">
            <v>200</v>
          </cell>
          <cell r="S996">
            <v>0</v>
          </cell>
          <cell r="U996">
            <v>42</v>
          </cell>
          <cell r="V996">
            <v>1477</v>
          </cell>
          <cell r="X996">
            <v>0</v>
          </cell>
          <cell r="Y996">
            <v>0</v>
          </cell>
          <cell r="Z996">
            <v>0</v>
          </cell>
        </row>
        <row r="997">
          <cell r="C997">
            <v>1212</v>
          </cell>
          <cell r="E997">
            <v>11</v>
          </cell>
          <cell r="F997">
            <v>2014</v>
          </cell>
          <cell r="G997">
            <v>7573</v>
          </cell>
          <cell r="H997">
            <v>5770</v>
          </cell>
          <cell r="I997">
            <v>348</v>
          </cell>
          <cell r="L997">
            <v>667</v>
          </cell>
          <cell r="M997">
            <v>48</v>
          </cell>
          <cell r="N997">
            <v>0</v>
          </cell>
          <cell r="Q997">
            <v>737</v>
          </cell>
          <cell r="R997">
            <v>100</v>
          </cell>
          <cell r="S997">
            <v>0</v>
          </cell>
          <cell r="U997">
            <v>45</v>
          </cell>
          <cell r="V997">
            <v>1081</v>
          </cell>
          <cell r="X997">
            <v>46</v>
          </cell>
          <cell r="Y997">
            <v>196</v>
          </cell>
          <cell r="Z997">
            <v>5</v>
          </cell>
        </row>
        <row r="998">
          <cell r="C998">
            <v>1213</v>
          </cell>
          <cell r="E998">
            <v>11</v>
          </cell>
          <cell r="F998">
            <v>2014</v>
          </cell>
          <cell r="G998">
            <v>3679</v>
          </cell>
          <cell r="H998">
            <v>1566</v>
          </cell>
          <cell r="I998">
            <v>215</v>
          </cell>
          <cell r="L998">
            <v>215</v>
          </cell>
          <cell r="M998">
            <v>0</v>
          </cell>
          <cell r="N998">
            <v>0</v>
          </cell>
          <cell r="Q998">
            <v>147</v>
          </cell>
          <cell r="R998">
            <v>16</v>
          </cell>
          <cell r="S998">
            <v>0</v>
          </cell>
          <cell r="U998">
            <v>2</v>
          </cell>
          <cell r="V998">
            <v>1312</v>
          </cell>
          <cell r="X998">
            <v>0</v>
          </cell>
          <cell r="Y998">
            <v>76</v>
          </cell>
          <cell r="Z998">
            <v>0</v>
          </cell>
        </row>
        <row r="999">
          <cell r="C999">
            <v>1214</v>
          </cell>
          <cell r="E999">
            <v>11</v>
          </cell>
          <cell r="F999">
            <v>2014</v>
          </cell>
          <cell r="G999">
            <v>4674</v>
          </cell>
          <cell r="H999">
            <v>1126</v>
          </cell>
          <cell r="I999">
            <v>206</v>
          </cell>
          <cell r="L999">
            <v>0</v>
          </cell>
          <cell r="M999">
            <v>0</v>
          </cell>
          <cell r="N999">
            <v>0</v>
          </cell>
          <cell r="Q999">
            <v>547</v>
          </cell>
          <cell r="R999">
            <v>0</v>
          </cell>
          <cell r="S999">
            <v>0</v>
          </cell>
          <cell r="U999">
            <v>25</v>
          </cell>
          <cell r="V999">
            <v>1269</v>
          </cell>
          <cell r="X999">
            <v>0</v>
          </cell>
          <cell r="Y999">
            <v>93</v>
          </cell>
          <cell r="Z999">
            <v>30</v>
          </cell>
        </row>
        <row r="1000">
          <cell r="C1000">
            <v>1215</v>
          </cell>
          <cell r="E1000">
            <v>11</v>
          </cell>
          <cell r="F1000">
            <v>2014</v>
          </cell>
          <cell r="G1000">
            <v>7555</v>
          </cell>
          <cell r="H1000">
            <v>2323</v>
          </cell>
          <cell r="I1000">
            <v>132</v>
          </cell>
          <cell r="L1000">
            <v>0</v>
          </cell>
          <cell r="M1000">
            <v>0</v>
          </cell>
          <cell r="N1000">
            <v>0</v>
          </cell>
          <cell r="Q1000">
            <v>252</v>
          </cell>
          <cell r="R1000">
            <v>11</v>
          </cell>
          <cell r="S1000">
            <v>0</v>
          </cell>
          <cell r="U1000">
            <v>12</v>
          </cell>
          <cell r="V1000">
            <v>1021</v>
          </cell>
          <cell r="X1000">
            <v>0</v>
          </cell>
          <cell r="Y1000">
            <v>72</v>
          </cell>
          <cell r="Z1000">
            <v>0</v>
          </cell>
        </row>
        <row r="1001">
          <cell r="C1001">
            <v>1102</v>
          </cell>
          <cell r="E1001">
            <v>11</v>
          </cell>
          <cell r="F1001">
            <v>2014</v>
          </cell>
          <cell r="G1001">
            <v>4824</v>
          </cell>
          <cell r="H1001">
            <v>2591</v>
          </cell>
          <cell r="I1001">
            <v>246</v>
          </cell>
          <cell r="L1001">
            <v>826</v>
          </cell>
          <cell r="M1001">
            <v>35</v>
          </cell>
          <cell r="N1001">
            <v>3</v>
          </cell>
          <cell r="Q1001">
            <v>161</v>
          </cell>
          <cell r="R1001">
            <v>67</v>
          </cell>
          <cell r="S1001">
            <v>0</v>
          </cell>
          <cell r="U1001">
            <v>16</v>
          </cell>
          <cell r="V1001">
            <v>1178</v>
          </cell>
          <cell r="X1001">
            <v>0</v>
          </cell>
          <cell r="Y1001">
            <v>173</v>
          </cell>
          <cell r="Z1001">
            <v>36</v>
          </cell>
        </row>
        <row r="1002">
          <cell r="C1002">
            <v>1103</v>
          </cell>
          <cell r="E1002">
            <v>11</v>
          </cell>
          <cell r="F1002">
            <v>2014</v>
          </cell>
          <cell r="G1002">
            <v>4012</v>
          </cell>
          <cell r="H1002">
            <v>1402</v>
          </cell>
          <cell r="I1002">
            <v>193</v>
          </cell>
          <cell r="L1002">
            <v>674</v>
          </cell>
          <cell r="M1002">
            <v>20</v>
          </cell>
          <cell r="N1002">
            <v>0</v>
          </cell>
          <cell r="Q1002">
            <v>201</v>
          </cell>
          <cell r="R1002">
            <v>48</v>
          </cell>
          <cell r="S1002">
            <v>0</v>
          </cell>
          <cell r="U1002">
            <v>7</v>
          </cell>
          <cell r="V1002">
            <v>2690</v>
          </cell>
          <cell r="X1002">
            <v>30</v>
          </cell>
          <cell r="Y1002">
            <v>143</v>
          </cell>
          <cell r="Z1002">
            <v>0</v>
          </cell>
        </row>
        <row r="1003">
          <cell r="C1003">
            <v>1104</v>
          </cell>
          <cell r="E1003">
            <v>11</v>
          </cell>
          <cell r="F1003">
            <v>2014</v>
          </cell>
          <cell r="G1003">
            <v>7773</v>
          </cell>
          <cell r="H1003">
            <v>9716</v>
          </cell>
          <cell r="I1003">
            <v>685</v>
          </cell>
          <cell r="L1003">
            <v>2306</v>
          </cell>
          <cell r="M1003">
            <v>67</v>
          </cell>
          <cell r="N1003">
            <v>25</v>
          </cell>
          <cell r="Q1003">
            <v>573</v>
          </cell>
          <cell r="R1003">
            <v>356</v>
          </cell>
          <cell r="S1003">
            <v>1</v>
          </cell>
          <cell r="U1003">
            <v>70</v>
          </cell>
          <cell r="V1003">
            <v>4589</v>
          </cell>
          <cell r="X1003">
            <v>121</v>
          </cell>
          <cell r="Y1003">
            <v>326</v>
          </cell>
          <cell r="Z1003">
            <v>130</v>
          </cell>
        </row>
        <row r="1004">
          <cell r="C1004">
            <v>1105</v>
          </cell>
          <cell r="E1004">
            <v>11</v>
          </cell>
          <cell r="F1004">
            <v>2014</v>
          </cell>
          <cell r="G1004">
            <v>3026</v>
          </cell>
          <cell r="H1004">
            <v>2714</v>
          </cell>
          <cell r="I1004">
            <v>160</v>
          </cell>
          <cell r="L1004">
            <v>377</v>
          </cell>
          <cell r="M1004">
            <v>14</v>
          </cell>
          <cell r="N1004">
            <v>1</v>
          </cell>
          <cell r="Q1004">
            <v>110</v>
          </cell>
          <cell r="R1004">
            <v>60</v>
          </cell>
          <cell r="S1004">
            <v>3</v>
          </cell>
          <cell r="U1004">
            <v>20</v>
          </cell>
          <cell r="V1004">
            <v>1780</v>
          </cell>
          <cell r="X1004">
            <v>48</v>
          </cell>
          <cell r="Y1004">
            <v>71</v>
          </cell>
          <cell r="Z1004">
            <v>25</v>
          </cell>
        </row>
        <row r="1005">
          <cell r="C1005">
            <v>1106</v>
          </cell>
          <cell r="E1005">
            <v>11</v>
          </cell>
          <cell r="F1005">
            <v>2014</v>
          </cell>
          <cell r="G1005">
            <v>2615</v>
          </cell>
          <cell r="H1005">
            <v>784</v>
          </cell>
          <cell r="I1005">
            <v>175</v>
          </cell>
          <cell r="L1005">
            <v>175</v>
          </cell>
          <cell r="M1005">
            <v>0</v>
          </cell>
          <cell r="N1005">
            <v>0</v>
          </cell>
          <cell r="Q1005">
            <v>421</v>
          </cell>
          <cell r="R1005">
            <v>21</v>
          </cell>
          <cell r="S1005">
            <v>0</v>
          </cell>
          <cell r="U1005">
            <v>9</v>
          </cell>
          <cell r="V1005">
            <v>1024</v>
          </cell>
          <cell r="X1005">
            <v>0</v>
          </cell>
          <cell r="Y1005">
            <v>43</v>
          </cell>
          <cell r="Z1005">
            <v>15</v>
          </cell>
        </row>
        <row r="1006">
          <cell r="C1006">
            <v>1107</v>
          </cell>
          <cell r="E1006">
            <v>11</v>
          </cell>
          <cell r="F1006">
            <v>2014</v>
          </cell>
          <cell r="G1006">
            <v>4235</v>
          </cell>
          <cell r="H1006">
            <v>1169</v>
          </cell>
          <cell r="I1006">
            <v>225</v>
          </cell>
          <cell r="L1006">
            <v>539</v>
          </cell>
          <cell r="M1006">
            <v>26</v>
          </cell>
          <cell r="N1006">
            <v>4</v>
          </cell>
          <cell r="Q1006">
            <v>135</v>
          </cell>
          <cell r="R1006">
            <v>47</v>
          </cell>
          <cell r="S1006">
            <v>1</v>
          </cell>
          <cell r="U1006">
            <v>21</v>
          </cell>
          <cell r="V1006">
            <v>1395</v>
          </cell>
          <cell r="X1006">
            <v>0</v>
          </cell>
          <cell r="Y1006">
            <v>81</v>
          </cell>
          <cell r="Z1006">
            <v>17</v>
          </cell>
        </row>
        <row r="1007">
          <cell r="C1007">
            <v>1102</v>
          </cell>
          <cell r="E1007">
            <v>11</v>
          </cell>
          <cell r="F1007">
            <v>2014</v>
          </cell>
          <cell r="G1007">
            <v>5118</v>
          </cell>
          <cell r="H1007">
            <v>2734</v>
          </cell>
          <cell r="I1007">
            <v>270</v>
          </cell>
          <cell r="L1007">
            <v>847</v>
          </cell>
          <cell r="M1007">
            <v>39</v>
          </cell>
          <cell r="N1007">
            <v>3</v>
          </cell>
          <cell r="Q1007">
            <v>150</v>
          </cell>
          <cell r="R1007">
            <v>78</v>
          </cell>
          <cell r="S1007">
            <v>0</v>
          </cell>
          <cell r="U1007">
            <v>12</v>
          </cell>
          <cell r="V1007">
            <v>1625</v>
          </cell>
          <cell r="X1007">
            <v>0</v>
          </cell>
          <cell r="Y1007">
            <v>200</v>
          </cell>
          <cell r="Z1007">
            <v>37</v>
          </cell>
        </row>
        <row r="1008">
          <cell r="C1008">
            <v>1103</v>
          </cell>
          <cell r="E1008">
            <v>11</v>
          </cell>
          <cell r="F1008">
            <v>2014</v>
          </cell>
          <cell r="G1008">
            <v>3862</v>
          </cell>
          <cell r="H1008">
            <v>1121</v>
          </cell>
          <cell r="I1008">
            <v>182</v>
          </cell>
          <cell r="L1008">
            <v>629</v>
          </cell>
          <cell r="M1008">
            <v>10</v>
          </cell>
          <cell r="N1008">
            <v>0</v>
          </cell>
          <cell r="Q1008">
            <v>251</v>
          </cell>
          <cell r="R1008">
            <v>42</v>
          </cell>
          <cell r="S1008">
            <v>0</v>
          </cell>
          <cell r="U1008">
            <v>6</v>
          </cell>
          <cell r="V1008">
            <v>2830</v>
          </cell>
          <cell r="X1008">
            <v>31</v>
          </cell>
          <cell r="Y1008">
            <v>181</v>
          </cell>
          <cell r="Z1008">
            <v>0</v>
          </cell>
        </row>
        <row r="1009">
          <cell r="C1009">
            <v>1104</v>
          </cell>
          <cell r="E1009">
            <v>11</v>
          </cell>
          <cell r="F1009">
            <v>2014</v>
          </cell>
          <cell r="G1009">
            <v>6223</v>
          </cell>
          <cell r="H1009">
            <v>9529</v>
          </cell>
          <cell r="I1009">
            <v>616</v>
          </cell>
          <cell r="L1009">
            <v>2192</v>
          </cell>
          <cell r="M1009">
            <v>50</v>
          </cell>
          <cell r="N1009">
            <v>23</v>
          </cell>
          <cell r="Q1009">
            <v>609</v>
          </cell>
          <cell r="R1009">
            <v>206</v>
          </cell>
          <cell r="S1009">
            <v>0</v>
          </cell>
          <cell r="U1009">
            <v>66</v>
          </cell>
          <cell r="V1009">
            <v>7442</v>
          </cell>
          <cell r="X1009">
            <v>111</v>
          </cell>
          <cell r="Y1009">
            <v>256</v>
          </cell>
          <cell r="Z1009">
            <v>62</v>
          </cell>
        </row>
        <row r="1010">
          <cell r="C1010">
            <v>1105</v>
          </cell>
          <cell r="E1010">
            <v>11</v>
          </cell>
          <cell r="F1010">
            <v>2014</v>
          </cell>
          <cell r="G1010">
            <v>2961</v>
          </cell>
          <cell r="H1010">
            <v>2622</v>
          </cell>
          <cell r="I1010">
            <v>194</v>
          </cell>
          <cell r="L1010">
            <v>353</v>
          </cell>
          <cell r="M1010">
            <v>16</v>
          </cell>
          <cell r="N1010">
            <v>2</v>
          </cell>
          <cell r="Q1010">
            <v>134</v>
          </cell>
          <cell r="R1010">
            <v>58</v>
          </cell>
          <cell r="S1010">
            <v>2</v>
          </cell>
          <cell r="U1010">
            <v>35</v>
          </cell>
          <cell r="V1010">
            <v>1968</v>
          </cell>
          <cell r="X1010">
            <v>26</v>
          </cell>
          <cell r="Y1010">
            <v>64</v>
          </cell>
          <cell r="Z1010">
            <v>27</v>
          </cell>
        </row>
        <row r="1011">
          <cell r="C1011">
            <v>1106</v>
          </cell>
          <cell r="E1011">
            <v>11</v>
          </cell>
          <cell r="F1011">
            <v>2014</v>
          </cell>
          <cell r="G1011">
            <v>2057</v>
          </cell>
          <cell r="H1011">
            <v>719</v>
          </cell>
          <cell r="I1011">
            <v>221</v>
          </cell>
          <cell r="L1011">
            <v>234</v>
          </cell>
          <cell r="M1011">
            <v>0</v>
          </cell>
          <cell r="N1011">
            <v>0</v>
          </cell>
          <cell r="Q1011">
            <v>363</v>
          </cell>
          <cell r="R1011">
            <v>17</v>
          </cell>
          <cell r="S1011">
            <v>0</v>
          </cell>
          <cell r="U1011">
            <v>6</v>
          </cell>
          <cell r="V1011">
            <v>842</v>
          </cell>
          <cell r="X1011">
            <v>0</v>
          </cell>
          <cell r="Y1011">
            <v>71</v>
          </cell>
          <cell r="Z1011">
            <v>13</v>
          </cell>
        </row>
        <row r="1012">
          <cell r="C1012">
            <v>1107</v>
          </cell>
          <cell r="E1012">
            <v>11</v>
          </cell>
          <cell r="F1012">
            <v>2014</v>
          </cell>
          <cell r="G1012">
            <v>4249</v>
          </cell>
          <cell r="H1012">
            <v>1375</v>
          </cell>
          <cell r="I1012">
            <v>180</v>
          </cell>
          <cell r="L1012">
            <v>518</v>
          </cell>
          <cell r="M1012">
            <v>22</v>
          </cell>
          <cell r="N1012">
            <v>2</v>
          </cell>
          <cell r="Q1012">
            <v>104</v>
          </cell>
          <cell r="R1012">
            <v>27</v>
          </cell>
          <cell r="S1012">
            <v>0</v>
          </cell>
          <cell r="U1012">
            <v>17</v>
          </cell>
          <cell r="V1012">
            <v>1495</v>
          </cell>
          <cell r="X1012">
            <v>6</v>
          </cell>
          <cell r="Y1012">
            <v>71</v>
          </cell>
          <cell r="Z1012">
            <v>13</v>
          </cell>
        </row>
        <row r="1013">
          <cell r="C1013">
            <v>1001</v>
          </cell>
          <cell r="E1013">
            <v>11</v>
          </cell>
          <cell r="F1013">
            <v>2014</v>
          </cell>
          <cell r="G1013">
            <v>22227</v>
          </cell>
          <cell r="H1013">
            <v>7440</v>
          </cell>
          <cell r="I1013">
            <v>2756</v>
          </cell>
          <cell r="L1013">
            <v>8797</v>
          </cell>
          <cell r="M1013">
            <v>118</v>
          </cell>
          <cell r="N1013">
            <v>102</v>
          </cell>
          <cell r="Q1013">
            <v>4063</v>
          </cell>
          <cell r="R1013">
            <v>2018</v>
          </cell>
          <cell r="S1013">
            <v>69</v>
          </cell>
          <cell r="U1013">
            <v>352</v>
          </cell>
          <cell r="V1013">
            <v>19164</v>
          </cell>
          <cell r="X1013">
            <v>510</v>
          </cell>
          <cell r="Y1013">
            <v>1202</v>
          </cell>
          <cell r="Z1013">
            <v>314</v>
          </cell>
        </row>
        <row r="1014">
          <cell r="C1014">
            <v>1002</v>
          </cell>
          <cell r="E1014">
            <v>11</v>
          </cell>
          <cell r="F1014">
            <v>2014</v>
          </cell>
          <cell r="G1014">
            <v>9532</v>
          </cell>
          <cell r="H1014">
            <v>851</v>
          </cell>
          <cell r="I1014">
            <v>1365</v>
          </cell>
          <cell r="L1014">
            <v>4050</v>
          </cell>
          <cell r="M1014">
            <v>115</v>
          </cell>
          <cell r="N1014">
            <v>19</v>
          </cell>
          <cell r="Q1014">
            <v>1671</v>
          </cell>
          <cell r="R1014">
            <v>661</v>
          </cell>
          <cell r="S1014">
            <v>15</v>
          </cell>
          <cell r="U1014">
            <v>220</v>
          </cell>
          <cell r="V1014">
            <v>8311</v>
          </cell>
          <cell r="X1014">
            <v>0</v>
          </cell>
          <cell r="Y1014">
            <v>310</v>
          </cell>
          <cell r="Z1014">
            <v>27</v>
          </cell>
        </row>
        <row r="1015">
          <cell r="C1015">
            <v>1003</v>
          </cell>
          <cell r="E1015">
            <v>11</v>
          </cell>
          <cell r="F1015">
            <v>2014</v>
          </cell>
          <cell r="G1015">
            <v>4883</v>
          </cell>
          <cell r="H1015">
            <v>4593</v>
          </cell>
          <cell r="I1015">
            <v>652</v>
          </cell>
          <cell r="L1015">
            <v>1715</v>
          </cell>
          <cell r="M1015">
            <v>45</v>
          </cell>
          <cell r="N1015">
            <v>29</v>
          </cell>
          <cell r="Q1015">
            <v>586</v>
          </cell>
          <cell r="R1015">
            <v>343</v>
          </cell>
          <cell r="S1015">
            <v>14</v>
          </cell>
          <cell r="U1015">
            <v>87</v>
          </cell>
          <cell r="V1015">
            <v>3066</v>
          </cell>
          <cell r="X1015">
            <v>0</v>
          </cell>
          <cell r="Y1015">
            <v>85</v>
          </cell>
          <cell r="Z1015">
            <v>4</v>
          </cell>
        </row>
        <row r="1016">
          <cell r="C1016">
            <v>1004</v>
          </cell>
          <cell r="E1016">
            <v>11</v>
          </cell>
          <cell r="F1016">
            <v>2014</v>
          </cell>
          <cell r="G1016">
            <v>10767</v>
          </cell>
          <cell r="H1016">
            <v>8901</v>
          </cell>
          <cell r="I1016">
            <v>1127</v>
          </cell>
          <cell r="L1016">
            <v>3078</v>
          </cell>
          <cell r="M1016">
            <v>135</v>
          </cell>
          <cell r="N1016">
            <v>52</v>
          </cell>
          <cell r="Q1016">
            <v>1690</v>
          </cell>
          <cell r="R1016">
            <v>758</v>
          </cell>
          <cell r="S1016">
            <v>16</v>
          </cell>
          <cell r="U1016">
            <v>190</v>
          </cell>
          <cell r="V1016">
            <v>7508</v>
          </cell>
          <cell r="X1016">
            <v>0</v>
          </cell>
          <cell r="Y1016">
            <v>366</v>
          </cell>
          <cell r="Z1016">
            <v>118</v>
          </cell>
        </row>
        <row r="1017">
          <cell r="C1017">
            <v>1005</v>
          </cell>
          <cell r="E1017">
            <v>11</v>
          </cell>
          <cell r="F1017">
            <v>2014</v>
          </cell>
          <cell r="G1017">
            <v>8391</v>
          </cell>
          <cell r="H1017">
            <v>3906</v>
          </cell>
          <cell r="I1017">
            <v>1388</v>
          </cell>
          <cell r="L1017">
            <v>3267</v>
          </cell>
          <cell r="M1017">
            <v>52</v>
          </cell>
          <cell r="N1017">
            <v>4</v>
          </cell>
          <cell r="Q1017">
            <v>541</v>
          </cell>
          <cell r="R1017">
            <v>193</v>
          </cell>
          <cell r="S1017">
            <v>0</v>
          </cell>
          <cell r="U1017">
            <v>104</v>
          </cell>
          <cell r="V1017">
            <v>10282</v>
          </cell>
          <cell r="X1017">
            <v>0</v>
          </cell>
          <cell r="Y1017">
            <v>196</v>
          </cell>
          <cell r="Z1017">
            <v>58</v>
          </cell>
        </row>
        <row r="1018">
          <cell r="C1018">
            <v>1006</v>
          </cell>
          <cell r="E1018">
            <v>11</v>
          </cell>
          <cell r="F1018">
            <v>2014</v>
          </cell>
          <cell r="G1018">
            <v>3996</v>
          </cell>
          <cell r="H1018">
            <v>2322</v>
          </cell>
          <cell r="I1018">
            <v>153</v>
          </cell>
          <cell r="L1018">
            <v>882</v>
          </cell>
          <cell r="M1018">
            <v>15</v>
          </cell>
          <cell r="N1018">
            <v>1</v>
          </cell>
          <cell r="Q1018">
            <v>559</v>
          </cell>
          <cell r="R1018">
            <v>148</v>
          </cell>
          <cell r="S1018">
            <v>0</v>
          </cell>
          <cell r="U1018">
            <v>42</v>
          </cell>
          <cell r="V1018">
            <v>2465</v>
          </cell>
          <cell r="X1018">
            <v>0</v>
          </cell>
          <cell r="Y1018">
            <v>167</v>
          </cell>
          <cell r="Z1018">
            <v>3</v>
          </cell>
        </row>
        <row r="1019">
          <cell r="C1019">
            <v>1007</v>
          </cell>
          <cell r="E1019">
            <v>11</v>
          </cell>
          <cell r="F1019">
            <v>2014</v>
          </cell>
          <cell r="G1019">
            <v>6169</v>
          </cell>
          <cell r="H1019">
            <v>983</v>
          </cell>
          <cell r="I1019">
            <v>1384</v>
          </cell>
          <cell r="L1019">
            <v>2491</v>
          </cell>
          <cell r="M1019">
            <v>33</v>
          </cell>
          <cell r="N1019">
            <v>18</v>
          </cell>
          <cell r="Q1019">
            <v>727</v>
          </cell>
          <cell r="R1019">
            <v>61</v>
          </cell>
          <cell r="S1019">
            <v>0</v>
          </cell>
          <cell r="U1019">
            <v>24</v>
          </cell>
          <cell r="V1019">
            <v>2154</v>
          </cell>
          <cell r="X1019">
            <v>0</v>
          </cell>
          <cell r="Y1019">
            <v>113</v>
          </cell>
          <cell r="Z1019">
            <v>9</v>
          </cell>
        </row>
        <row r="1020">
          <cell r="C1020">
            <v>1008</v>
          </cell>
          <cell r="E1020">
            <v>11</v>
          </cell>
          <cell r="F1020">
            <v>2014</v>
          </cell>
          <cell r="G1020">
            <v>6924</v>
          </cell>
          <cell r="H1020">
            <v>2440</v>
          </cell>
          <cell r="I1020">
            <v>374</v>
          </cell>
          <cell r="L1020">
            <v>1214</v>
          </cell>
          <cell r="M1020">
            <v>41</v>
          </cell>
          <cell r="N1020">
            <v>0</v>
          </cell>
          <cell r="Q1020">
            <v>514</v>
          </cell>
          <cell r="R1020">
            <v>161</v>
          </cell>
          <cell r="S1020">
            <v>7</v>
          </cell>
          <cell r="U1020">
            <v>70</v>
          </cell>
          <cell r="V1020">
            <v>2708</v>
          </cell>
          <cell r="X1020">
            <v>55</v>
          </cell>
          <cell r="Y1020">
            <v>111</v>
          </cell>
          <cell r="Z1020">
            <v>38</v>
          </cell>
        </row>
        <row r="1021">
          <cell r="C1021">
            <v>1009</v>
          </cell>
          <cell r="E1021">
            <v>11</v>
          </cell>
          <cell r="F1021">
            <v>2014</v>
          </cell>
          <cell r="G1021">
            <v>11628</v>
          </cell>
          <cell r="H1021">
            <v>3242</v>
          </cell>
          <cell r="I1021">
            <v>477</v>
          </cell>
          <cell r="L1021">
            <v>1122</v>
          </cell>
          <cell r="M1021">
            <v>46</v>
          </cell>
          <cell r="N1021">
            <v>0</v>
          </cell>
          <cell r="Q1021">
            <v>511</v>
          </cell>
          <cell r="R1021">
            <v>218</v>
          </cell>
          <cell r="S1021">
            <v>2</v>
          </cell>
          <cell r="U1021">
            <v>73</v>
          </cell>
          <cell r="V1021">
            <v>2189</v>
          </cell>
          <cell r="X1021">
            <v>0</v>
          </cell>
          <cell r="Y1021">
            <v>88</v>
          </cell>
          <cell r="Z1021">
            <v>16</v>
          </cell>
        </row>
        <row r="1022">
          <cell r="C1022">
            <v>1010</v>
          </cell>
          <cell r="E1022">
            <v>11</v>
          </cell>
          <cell r="F1022">
            <v>2014</v>
          </cell>
          <cell r="G1022">
            <v>5519</v>
          </cell>
          <cell r="H1022">
            <v>1397</v>
          </cell>
          <cell r="I1022">
            <v>311</v>
          </cell>
          <cell r="L1022">
            <v>535</v>
          </cell>
          <cell r="M1022">
            <v>32</v>
          </cell>
          <cell r="N1022">
            <v>0</v>
          </cell>
          <cell r="Q1022">
            <v>771</v>
          </cell>
          <cell r="R1022">
            <v>64</v>
          </cell>
          <cell r="S1022">
            <v>0</v>
          </cell>
          <cell r="U1022">
            <v>28</v>
          </cell>
          <cell r="V1022">
            <v>4209</v>
          </cell>
          <cell r="X1022">
            <v>0</v>
          </cell>
          <cell r="Y1022">
            <v>202</v>
          </cell>
          <cell r="Z1022">
            <v>0</v>
          </cell>
        </row>
        <row r="1023">
          <cell r="C1023">
            <v>1011</v>
          </cell>
          <cell r="E1023">
            <v>11</v>
          </cell>
          <cell r="F1023">
            <v>2014</v>
          </cell>
          <cell r="G1023">
            <v>4029</v>
          </cell>
          <cell r="H1023">
            <v>1903</v>
          </cell>
          <cell r="I1023">
            <v>582</v>
          </cell>
          <cell r="L1023">
            <v>1251</v>
          </cell>
          <cell r="M1023">
            <v>1</v>
          </cell>
          <cell r="N1023">
            <v>0</v>
          </cell>
          <cell r="Q1023">
            <v>670</v>
          </cell>
          <cell r="R1023">
            <v>64</v>
          </cell>
          <cell r="S1023">
            <v>0</v>
          </cell>
          <cell r="U1023">
            <v>13</v>
          </cell>
          <cell r="V1023">
            <v>1836</v>
          </cell>
          <cell r="X1023">
            <v>0</v>
          </cell>
          <cell r="Y1023">
            <v>0</v>
          </cell>
          <cell r="Z1023">
            <v>0</v>
          </cell>
        </row>
        <row r="1024">
          <cell r="C1024">
            <v>1012</v>
          </cell>
          <cell r="E1024">
            <v>11</v>
          </cell>
          <cell r="F1024">
            <v>2014</v>
          </cell>
          <cell r="G1024">
            <v>6273</v>
          </cell>
          <cell r="H1024">
            <v>6670</v>
          </cell>
          <cell r="I1024">
            <v>789</v>
          </cell>
          <cell r="L1024">
            <v>1643</v>
          </cell>
          <cell r="M1024">
            <v>67</v>
          </cell>
          <cell r="N1024">
            <v>16</v>
          </cell>
          <cell r="Q1024">
            <v>2254</v>
          </cell>
          <cell r="R1024">
            <v>548</v>
          </cell>
          <cell r="S1024">
            <v>16</v>
          </cell>
          <cell r="U1024">
            <v>129</v>
          </cell>
          <cell r="V1024">
            <v>3163</v>
          </cell>
          <cell r="X1024">
            <v>141</v>
          </cell>
          <cell r="Y1024">
            <v>277</v>
          </cell>
          <cell r="Z1024">
            <v>95</v>
          </cell>
        </row>
        <row r="1025">
          <cell r="C1025">
            <v>1013</v>
          </cell>
          <cell r="E1025">
            <v>11</v>
          </cell>
          <cell r="F1025">
            <v>2014</v>
          </cell>
          <cell r="G1025">
            <v>4652</v>
          </cell>
          <cell r="H1025">
            <v>1568</v>
          </cell>
          <cell r="I1025">
            <v>178</v>
          </cell>
          <cell r="L1025">
            <v>447</v>
          </cell>
          <cell r="M1025">
            <v>10</v>
          </cell>
          <cell r="N1025">
            <v>119</v>
          </cell>
          <cell r="Q1025">
            <v>519</v>
          </cell>
          <cell r="R1025">
            <v>58</v>
          </cell>
          <cell r="S1025">
            <v>0</v>
          </cell>
          <cell r="U1025">
            <v>8</v>
          </cell>
          <cell r="V1025">
            <v>1679</v>
          </cell>
          <cell r="X1025">
            <v>0</v>
          </cell>
          <cell r="Y1025">
            <v>0</v>
          </cell>
          <cell r="Z1025">
            <v>0</v>
          </cell>
        </row>
        <row r="1026">
          <cell r="C1026">
            <v>1014</v>
          </cell>
          <cell r="E1026">
            <v>11</v>
          </cell>
          <cell r="F1026">
            <v>2014</v>
          </cell>
          <cell r="G1026">
            <v>5078</v>
          </cell>
          <cell r="H1026">
            <v>3188</v>
          </cell>
          <cell r="I1026">
            <v>484</v>
          </cell>
          <cell r="L1026">
            <v>673</v>
          </cell>
          <cell r="M1026">
            <v>13</v>
          </cell>
          <cell r="N1026">
            <v>0</v>
          </cell>
          <cell r="Q1026">
            <v>576</v>
          </cell>
          <cell r="R1026">
            <v>113</v>
          </cell>
          <cell r="S1026">
            <v>0</v>
          </cell>
          <cell r="U1026">
            <v>37</v>
          </cell>
          <cell r="V1026">
            <v>2672</v>
          </cell>
          <cell r="X1026">
            <v>0</v>
          </cell>
          <cell r="Y1026">
            <v>62</v>
          </cell>
          <cell r="Z1026">
            <v>21</v>
          </cell>
        </row>
        <row r="1027">
          <cell r="C1027">
            <v>1015</v>
          </cell>
          <cell r="E1027">
            <v>11</v>
          </cell>
          <cell r="F1027">
            <v>2014</v>
          </cell>
          <cell r="G1027">
            <v>9852</v>
          </cell>
          <cell r="H1027">
            <v>3170</v>
          </cell>
          <cell r="I1027">
            <v>816</v>
          </cell>
          <cell r="L1027">
            <v>1310</v>
          </cell>
          <cell r="M1027">
            <v>47</v>
          </cell>
          <cell r="N1027">
            <v>0</v>
          </cell>
          <cell r="Q1027">
            <v>0</v>
          </cell>
          <cell r="R1027">
            <v>1006</v>
          </cell>
          <cell r="S1027">
            <v>397</v>
          </cell>
          <cell r="U1027">
            <v>117</v>
          </cell>
          <cell r="V1027">
            <v>101</v>
          </cell>
          <cell r="X1027">
            <v>66</v>
          </cell>
          <cell r="Y1027">
            <v>0</v>
          </cell>
          <cell r="Z1027">
            <v>0</v>
          </cell>
        </row>
        <row r="1028">
          <cell r="C1028">
            <v>901</v>
          </cell>
          <cell r="E1028">
            <v>11</v>
          </cell>
          <cell r="F1028">
            <v>2014</v>
          </cell>
          <cell r="G1028">
            <v>12818</v>
          </cell>
          <cell r="H1028">
            <v>12563</v>
          </cell>
          <cell r="I1028">
            <v>2719</v>
          </cell>
          <cell r="L1028">
            <v>6618</v>
          </cell>
          <cell r="M1028">
            <v>9</v>
          </cell>
          <cell r="N1028">
            <v>99</v>
          </cell>
          <cell r="Q1028">
            <v>1154</v>
          </cell>
          <cell r="R1028">
            <v>457</v>
          </cell>
          <cell r="S1028">
            <v>27</v>
          </cell>
          <cell r="U1028">
            <v>25</v>
          </cell>
          <cell r="V1028">
            <v>21677</v>
          </cell>
          <cell r="X1028">
            <v>546</v>
          </cell>
          <cell r="Y1028">
            <v>1562</v>
          </cell>
          <cell r="Z1028">
            <v>575</v>
          </cell>
        </row>
        <row r="1029">
          <cell r="C1029">
            <v>902</v>
          </cell>
          <cell r="E1029">
            <v>11</v>
          </cell>
          <cell r="F1029">
            <v>2014</v>
          </cell>
          <cell r="G1029">
            <v>4138</v>
          </cell>
          <cell r="H1029">
            <v>2341</v>
          </cell>
          <cell r="I1029">
            <v>1304</v>
          </cell>
          <cell r="L1029">
            <v>5140</v>
          </cell>
          <cell r="M1029">
            <v>115</v>
          </cell>
          <cell r="N1029">
            <v>181</v>
          </cell>
          <cell r="Q1029">
            <v>656</v>
          </cell>
          <cell r="R1029">
            <v>534</v>
          </cell>
          <cell r="S1029">
            <v>105</v>
          </cell>
          <cell r="U1029">
            <v>524</v>
          </cell>
          <cell r="V1029">
            <v>11803</v>
          </cell>
          <cell r="X1029">
            <v>630</v>
          </cell>
          <cell r="Y1029">
            <v>54</v>
          </cell>
          <cell r="Z1029">
            <v>10</v>
          </cell>
        </row>
        <row r="1030">
          <cell r="C1030">
            <v>903</v>
          </cell>
          <cell r="E1030">
            <v>11</v>
          </cell>
          <cell r="F1030">
            <v>2014</v>
          </cell>
          <cell r="G1030">
            <v>2360</v>
          </cell>
          <cell r="H1030">
            <v>1004</v>
          </cell>
          <cell r="I1030">
            <v>202</v>
          </cell>
          <cell r="L1030">
            <v>695</v>
          </cell>
          <cell r="M1030">
            <v>0</v>
          </cell>
          <cell r="N1030">
            <v>0</v>
          </cell>
          <cell r="Q1030">
            <v>327</v>
          </cell>
          <cell r="R1030">
            <v>28</v>
          </cell>
          <cell r="S1030">
            <v>0</v>
          </cell>
          <cell r="U1030">
            <v>0</v>
          </cell>
          <cell r="V1030">
            <v>3621</v>
          </cell>
          <cell r="X1030">
            <v>0</v>
          </cell>
          <cell r="Y1030">
            <v>100</v>
          </cell>
          <cell r="Z1030">
            <v>0</v>
          </cell>
        </row>
        <row r="1031">
          <cell r="C1031">
            <v>904</v>
          </cell>
          <cell r="E1031">
            <v>11</v>
          </cell>
          <cell r="F1031">
            <v>2014</v>
          </cell>
          <cell r="G1031">
            <v>254</v>
          </cell>
          <cell r="H1031">
            <v>0</v>
          </cell>
          <cell r="I1031">
            <v>87</v>
          </cell>
          <cell r="L1031">
            <v>1805</v>
          </cell>
          <cell r="M1031">
            <v>0</v>
          </cell>
          <cell r="N1031">
            <v>0</v>
          </cell>
          <cell r="Q1031">
            <v>0</v>
          </cell>
          <cell r="R1031">
            <v>49</v>
          </cell>
          <cell r="S1031">
            <v>0</v>
          </cell>
          <cell r="U1031">
            <v>0</v>
          </cell>
          <cell r="V1031">
            <v>681</v>
          </cell>
          <cell r="X1031">
            <v>0</v>
          </cell>
          <cell r="Y1031">
            <v>115</v>
          </cell>
          <cell r="Z1031">
            <v>0</v>
          </cell>
        </row>
        <row r="1032">
          <cell r="C1032">
            <v>905</v>
          </cell>
          <cell r="E1032">
            <v>11</v>
          </cell>
          <cell r="F1032">
            <v>2014</v>
          </cell>
          <cell r="G1032">
            <v>8095</v>
          </cell>
          <cell r="H1032">
            <v>620</v>
          </cell>
          <cell r="I1032">
            <v>553</v>
          </cell>
          <cell r="L1032">
            <v>1914</v>
          </cell>
          <cell r="M1032">
            <v>47</v>
          </cell>
          <cell r="N1032">
            <v>0</v>
          </cell>
          <cell r="Q1032">
            <v>989</v>
          </cell>
          <cell r="R1032">
            <v>232</v>
          </cell>
          <cell r="S1032">
            <v>36</v>
          </cell>
          <cell r="U1032">
            <v>112</v>
          </cell>
          <cell r="V1032">
            <v>12658</v>
          </cell>
          <cell r="X1032">
            <v>333</v>
          </cell>
          <cell r="Y1032">
            <v>239</v>
          </cell>
          <cell r="Z1032">
            <v>60</v>
          </cell>
        </row>
        <row r="1033">
          <cell r="C1033">
            <v>906</v>
          </cell>
          <cell r="E1033">
            <v>11</v>
          </cell>
          <cell r="F1033">
            <v>2014</v>
          </cell>
          <cell r="G1033">
            <v>9300</v>
          </cell>
          <cell r="H1033">
            <v>3290</v>
          </cell>
          <cell r="I1033">
            <v>898</v>
          </cell>
          <cell r="L1033">
            <v>2896</v>
          </cell>
          <cell r="M1033">
            <v>91</v>
          </cell>
          <cell r="N1033">
            <v>43</v>
          </cell>
          <cell r="Q1033">
            <v>674</v>
          </cell>
          <cell r="R1033">
            <v>518</v>
          </cell>
          <cell r="S1033">
            <v>43</v>
          </cell>
          <cell r="U1033">
            <v>130</v>
          </cell>
          <cell r="V1033">
            <v>4190</v>
          </cell>
          <cell r="X1033">
            <v>210</v>
          </cell>
          <cell r="Y1033">
            <v>423</v>
          </cell>
          <cell r="Z1033">
            <v>56</v>
          </cell>
        </row>
        <row r="1034">
          <cell r="C1034">
            <v>907</v>
          </cell>
          <cell r="E1034">
            <v>11</v>
          </cell>
          <cell r="F1034">
            <v>2014</v>
          </cell>
          <cell r="G1034">
            <v>4466</v>
          </cell>
          <cell r="H1034">
            <v>929</v>
          </cell>
          <cell r="I1034">
            <v>155</v>
          </cell>
          <cell r="L1034">
            <v>240</v>
          </cell>
          <cell r="M1034">
            <v>36</v>
          </cell>
          <cell r="N1034">
            <v>0</v>
          </cell>
          <cell r="Q1034">
            <v>60</v>
          </cell>
          <cell r="R1034">
            <v>0</v>
          </cell>
          <cell r="S1034">
            <v>0</v>
          </cell>
          <cell r="U1034">
            <v>19</v>
          </cell>
          <cell r="V1034">
            <v>1079</v>
          </cell>
          <cell r="X1034">
            <v>0</v>
          </cell>
          <cell r="Y1034">
            <v>50</v>
          </cell>
          <cell r="Z1034">
            <v>0</v>
          </cell>
        </row>
        <row r="1035">
          <cell r="C1035">
            <v>802</v>
          </cell>
          <cell r="E1035">
            <v>11</v>
          </cell>
          <cell r="F1035">
            <v>2014</v>
          </cell>
          <cell r="G1035">
            <v>7856</v>
          </cell>
          <cell r="H1035">
            <v>3745</v>
          </cell>
          <cell r="I1035">
            <v>752</v>
          </cell>
          <cell r="L1035">
            <v>1491</v>
          </cell>
          <cell r="M1035">
            <v>16</v>
          </cell>
          <cell r="N1035">
            <v>0</v>
          </cell>
          <cell r="Q1035">
            <v>293</v>
          </cell>
          <cell r="R1035">
            <v>191</v>
          </cell>
          <cell r="S1035">
            <v>0</v>
          </cell>
          <cell r="U1035">
            <v>33</v>
          </cell>
          <cell r="V1035">
            <v>2002</v>
          </cell>
          <cell r="X1035">
            <v>44</v>
          </cell>
          <cell r="Y1035">
            <v>153</v>
          </cell>
          <cell r="Z1035">
            <v>30</v>
          </cell>
        </row>
        <row r="1036">
          <cell r="C1036">
            <v>803</v>
          </cell>
          <cell r="E1036">
            <v>11</v>
          </cell>
          <cell r="F1036">
            <v>2014</v>
          </cell>
          <cell r="G1036">
            <v>5465</v>
          </cell>
          <cell r="H1036">
            <v>8875</v>
          </cell>
          <cell r="I1036">
            <v>416</v>
          </cell>
          <cell r="L1036">
            <v>1692</v>
          </cell>
          <cell r="M1036">
            <v>23</v>
          </cell>
          <cell r="N1036">
            <v>69</v>
          </cell>
          <cell r="Q1036">
            <v>533</v>
          </cell>
          <cell r="R1036">
            <v>231</v>
          </cell>
          <cell r="S1036">
            <v>20</v>
          </cell>
          <cell r="U1036">
            <v>87</v>
          </cell>
          <cell r="V1036">
            <v>8367</v>
          </cell>
          <cell r="X1036">
            <v>288</v>
          </cell>
          <cell r="Y1036">
            <v>327</v>
          </cell>
          <cell r="Z1036">
            <v>62</v>
          </cell>
        </row>
        <row r="1037">
          <cell r="C1037">
            <v>804</v>
          </cell>
          <cell r="E1037">
            <v>11</v>
          </cell>
          <cell r="F1037">
            <v>2014</v>
          </cell>
          <cell r="G1037">
            <v>8450</v>
          </cell>
          <cell r="H1037">
            <v>2894</v>
          </cell>
          <cell r="I1037">
            <v>948</v>
          </cell>
          <cell r="L1037">
            <v>3009</v>
          </cell>
          <cell r="M1037">
            <v>75</v>
          </cell>
          <cell r="N1037">
            <v>15</v>
          </cell>
          <cell r="Q1037">
            <v>1462</v>
          </cell>
          <cell r="R1037">
            <v>286</v>
          </cell>
          <cell r="S1037">
            <v>8</v>
          </cell>
          <cell r="U1037">
            <v>56</v>
          </cell>
          <cell r="V1037">
            <v>3873</v>
          </cell>
          <cell r="X1037">
            <v>0</v>
          </cell>
          <cell r="Y1037">
            <v>163</v>
          </cell>
          <cell r="Z1037">
            <v>31</v>
          </cell>
        </row>
        <row r="1038">
          <cell r="C1038">
            <v>805</v>
          </cell>
          <cell r="E1038">
            <v>11</v>
          </cell>
          <cell r="F1038">
            <v>2014</v>
          </cell>
          <cell r="G1038">
            <v>6360</v>
          </cell>
          <cell r="H1038">
            <v>2117</v>
          </cell>
          <cell r="I1038">
            <v>521</v>
          </cell>
          <cell r="L1038">
            <v>1688</v>
          </cell>
          <cell r="M1038">
            <v>101</v>
          </cell>
          <cell r="N1038">
            <v>59</v>
          </cell>
          <cell r="Q1038">
            <v>324</v>
          </cell>
          <cell r="R1038">
            <v>220</v>
          </cell>
          <cell r="S1038">
            <v>6</v>
          </cell>
          <cell r="U1038">
            <v>95</v>
          </cell>
          <cell r="V1038">
            <v>4667</v>
          </cell>
          <cell r="X1038">
            <v>110</v>
          </cell>
          <cell r="Y1038">
            <v>117</v>
          </cell>
          <cell r="Z1038">
            <v>18</v>
          </cell>
        </row>
        <row r="1039">
          <cell r="C1039">
            <v>806</v>
          </cell>
          <cell r="E1039">
            <v>11</v>
          </cell>
          <cell r="F1039">
            <v>2014</v>
          </cell>
          <cell r="G1039">
            <v>2502</v>
          </cell>
          <cell r="H1039">
            <v>1016</v>
          </cell>
          <cell r="I1039">
            <v>451</v>
          </cell>
          <cell r="L1039">
            <v>1463</v>
          </cell>
          <cell r="M1039">
            <v>82</v>
          </cell>
          <cell r="N1039">
            <v>15</v>
          </cell>
          <cell r="Q1039">
            <v>165</v>
          </cell>
          <cell r="R1039">
            <v>148</v>
          </cell>
          <cell r="S1039">
            <v>15</v>
          </cell>
          <cell r="U1039">
            <v>105</v>
          </cell>
          <cell r="V1039">
            <v>3257</v>
          </cell>
          <cell r="X1039">
            <v>79</v>
          </cell>
          <cell r="Y1039">
            <v>82</v>
          </cell>
          <cell r="Z1039">
            <v>20</v>
          </cell>
        </row>
        <row r="1040">
          <cell r="C1040">
            <v>807</v>
          </cell>
          <cell r="E1040">
            <v>11</v>
          </cell>
          <cell r="F1040">
            <v>2014</v>
          </cell>
          <cell r="G1040">
            <v>5696</v>
          </cell>
          <cell r="H1040">
            <v>1961</v>
          </cell>
          <cell r="I1040">
            <v>661</v>
          </cell>
          <cell r="L1040">
            <v>1634</v>
          </cell>
          <cell r="M1040">
            <v>16</v>
          </cell>
          <cell r="N1040">
            <v>12</v>
          </cell>
          <cell r="Q1040">
            <v>1536</v>
          </cell>
          <cell r="R1040">
            <v>145</v>
          </cell>
          <cell r="S1040">
            <v>11</v>
          </cell>
          <cell r="U1040">
            <v>57</v>
          </cell>
          <cell r="V1040">
            <v>2826</v>
          </cell>
          <cell r="X1040">
            <v>0</v>
          </cell>
          <cell r="Y1040">
            <v>119</v>
          </cell>
          <cell r="Z1040">
            <v>32</v>
          </cell>
        </row>
        <row r="1041">
          <cell r="C1041">
            <v>808</v>
          </cell>
          <cell r="E1041">
            <v>11</v>
          </cell>
          <cell r="F1041">
            <v>2014</v>
          </cell>
          <cell r="G1041">
            <v>6880</v>
          </cell>
          <cell r="H1041">
            <v>3280</v>
          </cell>
          <cell r="I1041">
            <v>290</v>
          </cell>
          <cell r="L1041">
            <v>1510</v>
          </cell>
          <cell r="M1041">
            <v>32</v>
          </cell>
          <cell r="N1041">
            <v>0</v>
          </cell>
          <cell r="Q1041">
            <v>526</v>
          </cell>
          <cell r="R1041">
            <v>74</v>
          </cell>
          <cell r="S1041">
            <v>0</v>
          </cell>
          <cell r="U1041">
            <v>14</v>
          </cell>
          <cell r="V1041">
            <v>3122</v>
          </cell>
          <cell r="X1041">
            <v>0</v>
          </cell>
          <cell r="Y1041">
            <v>248</v>
          </cell>
          <cell r="Z1041">
            <v>64</v>
          </cell>
        </row>
        <row r="1042">
          <cell r="C1042">
            <v>701</v>
          </cell>
          <cell r="E1042">
            <v>11</v>
          </cell>
          <cell r="F1042">
            <v>2014</v>
          </cell>
          <cell r="G1042">
            <v>17241</v>
          </cell>
          <cell r="H1042">
            <v>11312</v>
          </cell>
          <cell r="I1042">
            <v>1134</v>
          </cell>
          <cell r="L1042">
            <v>8587</v>
          </cell>
          <cell r="M1042">
            <v>164</v>
          </cell>
          <cell r="N1042">
            <v>99</v>
          </cell>
          <cell r="Q1042">
            <v>1957</v>
          </cell>
          <cell r="R1042">
            <v>708</v>
          </cell>
          <cell r="S1042">
            <v>23</v>
          </cell>
          <cell r="U1042">
            <v>243</v>
          </cell>
          <cell r="V1042">
            <v>12482</v>
          </cell>
          <cell r="X1042">
            <v>414</v>
          </cell>
          <cell r="Y1042">
            <v>1032</v>
          </cell>
          <cell r="Z1042">
            <v>277</v>
          </cell>
        </row>
        <row r="1043">
          <cell r="C1043">
            <v>702</v>
          </cell>
          <cell r="E1043">
            <v>11</v>
          </cell>
          <cell r="F1043">
            <v>2014</v>
          </cell>
          <cell r="G1043">
            <v>4674</v>
          </cell>
          <cell r="H1043">
            <v>654</v>
          </cell>
          <cell r="I1043">
            <v>422</v>
          </cell>
          <cell r="L1043">
            <v>459</v>
          </cell>
          <cell r="M1043">
            <v>35</v>
          </cell>
          <cell r="N1043">
            <v>0</v>
          </cell>
          <cell r="Q1043">
            <v>191</v>
          </cell>
          <cell r="R1043">
            <v>41</v>
          </cell>
          <cell r="S1043">
            <v>0</v>
          </cell>
          <cell r="U1043">
            <v>13</v>
          </cell>
          <cell r="V1043">
            <v>1721</v>
          </cell>
          <cell r="X1043">
            <v>0</v>
          </cell>
          <cell r="Y1043">
            <v>144</v>
          </cell>
          <cell r="Z1043">
            <v>38</v>
          </cell>
        </row>
        <row r="1044">
          <cell r="C1044">
            <v>703</v>
          </cell>
          <cell r="E1044">
            <v>11</v>
          </cell>
          <cell r="F1044">
            <v>2014</v>
          </cell>
          <cell r="G1044">
            <v>5994</v>
          </cell>
          <cell r="H1044">
            <v>7773</v>
          </cell>
          <cell r="I1044">
            <v>549</v>
          </cell>
          <cell r="L1044">
            <v>1943</v>
          </cell>
          <cell r="M1044">
            <v>30</v>
          </cell>
          <cell r="N1044">
            <v>26</v>
          </cell>
          <cell r="Q1044">
            <v>711</v>
          </cell>
          <cell r="R1044">
            <v>129</v>
          </cell>
          <cell r="S1044">
            <v>12</v>
          </cell>
          <cell r="U1044">
            <v>63</v>
          </cell>
          <cell r="V1044">
            <v>7614</v>
          </cell>
          <cell r="X1044">
            <v>130</v>
          </cell>
          <cell r="Y1044">
            <v>349</v>
          </cell>
          <cell r="Z1044">
            <v>250</v>
          </cell>
        </row>
        <row r="1045">
          <cell r="C1045">
            <v>704</v>
          </cell>
          <cell r="E1045">
            <v>11</v>
          </cell>
          <cell r="F1045">
            <v>2014</v>
          </cell>
          <cell r="G1045">
            <v>11936</v>
          </cell>
          <cell r="H1045">
            <v>3702</v>
          </cell>
          <cell r="I1045">
            <v>1140</v>
          </cell>
          <cell r="L1045">
            <v>4441</v>
          </cell>
          <cell r="M1045">
            <v>214</v>
          </cell>
          <cell r="N1045">
            <v>70</v>
          </cell>
          <cell r="Q1045">
            <v>422</v>
          </cell>
          <cell r="R1045">
            <v>561</v>
          </cell>
          <cell r="S1045">
            <v>46</v>
          </cell>
          <cell r="U1045">
            <v>354</v>
          </cell>
          <cell r="V1045">
            <v>12015</v>
          </cell>
          <cell r="X1045">
            <v>30</v>
          </cell>
          <cell r="Y1045">
            <v>328</v>
          </cell>
          <cell r="Z1045">
            <v>109</v>
          </cell>
        </row>
        <row r="1046">
          <cell r="C1046">
            <v>705</v>
          </cell>
          <cell r="E1046">
            <v>11</v>
          </cell>
          <cell r="F1046">
            <v>2014</v>
          </cell>
          <cell r="G1046">
            <v>3822</v>
          </cell>
          <cell r="H1046">
            <v>991</v>
          </cell>
          <cell r="I1046">
            <v>190</v>
          </cell>
          <cell r="L1046">
            <v>531</v>
          </cell>
          <cell r="M1046">
            <v>24</v>
          </cell>
          <cell r="N1046">
            <v>0</v>
          </cell>
          <cell r="Q1046">
            <v>378</v>
          </cell>
          <cell r="R1046">
            <v>99</v>
          </cell>
          <cell r="S1046">
            <v>0</v>
          </cell>
          <cell r="U1046">
            <v>12</v>
          </cell>
          <cell r="V1046">
            <v>2086</v>
          </cell>
          <cell r="X1046">
            <v>0</v>
          </cell>
          <cell r="Y1046">
            <v>194</v>
          </cell>
          <cell r="Z1046">
            <v>25</v>
          </cell>
        </row>
        <row r="1047">
          <cell r="C1047">
            <v>706</v>
          </cell>
          <cell r="E1047">
            <v>11</v>
          </cell>
          <cell r="F1047">
            <v>2014</v>
          </cell>
          <cell r="G1047">
            <v>8118</v>
          </cell>
          <cell r="H1047">
            <v>2715</v>
          </cell>
          <cell r="I1047">
            <v>1111</v>
          </cell>
          <cell r="L1047">
            <v>3393</v>
          </cell>
          <cell r="M1047">
            <v>65</v>
          </cell>
          <cell r="N1047">
            <v>25</v>
          </cell>
          <cell r="Q1047">
            <v>457</v>
          </cell>
          <cell r="R1047">
            <v>324</v>
          </cell>
          <cell r="S1047">
            <v>2</v>
          </cell>
          <cell r="U1047">
            <v>130</v>
          </cell>
          <cell r="V1047">
            <v>6995</v>
          </cell>
          <cell r="X1047">
            <v>0</v>
          </cell>
          <cell r="Y1047">
            <v>161</v>
          </cell>
          <cell r="Z1047">
            <v>0</v>
          </cell>
        </row>
        <row r="1048">
          <cell r="C1048">
            <v>707</v>
          </cell>
          <cell r="E1048">
            <v>11</v>
          </cell>
          <cell r="F1048">
            <v>2014</v>
          </cell>
          <cell r="G1048">
            <v>3030</v>
          </cell>
          <cell r="H1048">
            <v>2610</v>
          </cell>
          <cell r="I1048">
            <v>117</v>
          </cell>
          <cell r="L1048">
            <v>1003</v>
          </cell>
          <cell r="M1048">
            <v>13</v>
          </cell>
          <cell r="N1048">
            <v>3</v>
          </cell>
          <cell r="Q1048">
            <v>246</v>
          </cell>
          <cell r="R1048">
            <v>160</v>
          </cell>
          <cell r="S1048">
            <v>11</v>
          </cell>
          <cell r="U1048">
            <v>47</v>
          </cell>
          <cell r="V1048">
            <v>1308</v>
          </cell>
          <cell r="X1048">
            <v>0</v>
          </cell>
          <cell r="Y1048">
            <v>77</v>
          </cell>
          <cell r="Z1048">
            <v>16</v>
          </cell>
        </row>
        <row r="1049">
          <cell r="C1049">
            <v>708</v>
          </cell>
          <cell r="E1049">
            <v>11</v>
          </cell>
          <cell r="F1049">
            <v>2014</v>
          </cell>
          <cell r="G1049">
            <v>3640</v>
          </cell>
          <cell r="H1049">
            <v>1852</v>
          </cell>
          <cell r="I1049">
            <v>347</v>
          </cell>
          <cell r="L1049">
            <v>1360</v>
          </cell>
          <cell r="M1049">
            <v>16</v>
          </cell>
          <cell r="N1049">
            <v>0</v>
          </cell>
          <cell r="Q1049">
            <v>160</v>
          </cell>
          <cell r="R1049">
            <v>39</v>
          </cell>
          <cell r="S1049">
            <v>0</v>
          </cell>
          <cell r="U1049">
            <v>9</v>
          </cell>
          <cell r="V1049">
            <v>1797</v>
          </cell>
          <cell r="X1049">
            <v>0</v>
          </cell>
          <cell r="Y1049">
            <v>102</v>
          </cell>
          <cell r="Z1049">
            <v>51</v>
          </cell>
        </row>
        <row r="1050">
          <cell r="C1050">
            <v>709</v>
          </cell>
          <cell r="E1050">
            <v>11</v>
          </cell>
          <cell r="F1050">
            <v>2014</v>
          </cell>
          <cell r="G1050">
            <v>4026</v>
          </cell>
          <cell r="H1050">
            <v>1973</v>
          </cell>
          <cell r="I1050">
            <v>694</v>
          </cell>
          <cell r="L1050">
            <v>322</v>
          </cell>
          <cell r="M1050">
            <v>0</v>
          </cell>
          <cell r="N1050">
            <v>0</v>
          </cell>
          <cell r="Q1050">
            <v>0</v>
          </cell>
          <cell r="R1050">
            <v>0</v>
          </cell>
          <cell r="S1050">
            <v>0</v>
          </cell>
          <cell r="U1050">
            <v>5</v>
          </cell>
          <cell r="V1050">
            <v>0</v>
          </cell>
          <cell r="X1050">
            <v>0</v>
          </cell>
          <cell r="Y1050">
            <v>0</v>
          </cell>
          <cell r="Z1050">
            <v>0</v>
          </cell>
        </row>
        <row r="1051">
          <cell r="C1051">
            <v>601</v>
          </cell>
          <cell r="E1051">
            <v>11</v>
          </cell>
          <cell r="F1051">
            <v>2014</v>
          </cell>
          <cell r="G1051">
            <v>13537</v>
          </cell>
          <cell r="H1051">
            <v>17545</v>
          </cell>
          <cell r="I1051">
            <v>2069</v>
          </cell>
          <cell r="L1051">
            <v>10893</v>
          </cell>
          <cell r="M1051">
            <v>146</v>
          </cell>
          <cell r="N1051">
            <v>191</v>
          </cell>
          <cell r="Q1051">
            <v>1741</v>
          </cell>
          <cell r="R1051">
            <v>1152</v>
          </cell>
          <cell r="S1051">
            <v>84</v>
          </cell>
          <cell r="U1051">
            <v>395</v>
          </cell>
          <cell r="V1051">
            <v>18769</v>
          </cell>
          <cell r="X1051">
            <v>720</v>
          </cell>
          <cell r="Y1051">
            <v>1175</v>
          </cell>
          <cell r="Z1051">
            <v>441</v>
          </cell>
        </row>
        <row r="1052">
          <cell r="C1052">
            <v>602</v>
          </cell>
          <cell r="E1052">
            <v>11</v>
          </cell>
          <cell r="F1052">
            <v>2014</v>
          </cell>
          <cell r="G1052">
            <v>3093</v>
          </cell>
          <cell r="H1052">
            <v>9750</v>
          </cell>
          <cell r="I1052">
            <v>301</v>
          </cell>
          <cell r="L1052">
            <v>886</v>
          </cell>
          <cell r="M1052">
            <v>45</v>
          </cell>
          <cell r="N1052">
            <v>0</v>
          </cell>
          <cell r="Q1052">
            <v>418</v>
          </cell>
          <cell r="R1052">
            <v>335</v>
          </cell>
          <cell r="S1052">
            <v>0</v>
          </cell>
          <cell r="U1052">
            <v>9</v>
          </cell>
          <cell r="V1052">
            <v>3762</v>
          </cell>
          <cell r="X1052">
            <v>81</v>
          </cell>
          <cell r="Y1052">
            <v>130</v>
          </cell>
          <cell r="Z1052">
            <v>34</v>
          </cell>
        </row>
        <row r="1053">
          <cell r="C1053">
            <v>603</v>
          </cell>
          <cell r="E1053">
            <v>11</v>
          </cell>
          <cell r="F1053">
            <v>2014</v>
          </cell>
          <cell r="G1053">
            <v>3256</v>
          </cell>
          <cell r="H1053">
            <v>5580</v>
          </cell>
          <cell r="I1053">
            <v>215</v>
          </cell>
          <cell r="L1053">
            <v>981</v>
          </cell>
          <cell r="M1053">
            <v>120</v>
          </cell>
          <cell r="N1053">
            <v>150</v>
          </cell>
          <cell r="Q1053">
            <v>571</v>
          </cell>
          <cell r="R1053">
            <v>111</v>
          </cell>
          <cell r="S1053">
            <v>0</v>
          </cell>
          <cell r="U1053">
            <v>26</v>
          </cell>
          <cell r="V1053">
            <v>1640</v>
          </cell>
          <cell r="X1053">
            <v>0</v>
          </cell>
          <cell r="Y1053">
            <v>160</v>
          </cell>
          <cell r="Z1053">
            <v>61</v>
          </cell>
        </row>
        <row r="1054">
          <cell r="C1054">
            <v>604</v>
          </cell>
          <cell r="E1054">
            <v>11</v>
          </cell>
          <cell r="F1054">
            <v>2014</v>
          </cell>
          <cell r="G1054">
            <v>4313</v>
          </cell>
          <cell r="H1054">
            <v>9114</v>
          </cell>
          <cell r="I1054">
            <v>603</v>
          </cell>
          <cell r="L1054">
            <v>2640</v>
          </cell>
          <cell r="M1054">
            <v>100</v>
          </cell>
          <cell r="N1054">
            <v>86</v>
          </cell>
          <cell r="Q1054">
            <v>775</v>
          </cell>
          <cell r="R1054">
            <v>345</v>
          </cell>
          <cell r="S1054">
            <v>14</v>
          </cell>
          <cell r="U1054">
            <v>174</v>
          </cell>
          <cell r="V1054">
            <v>6019</v>
          </cell>
          <cell r="X1054">
            <v>494</v>
          </cell>
          <cell r="Y1054">
            <v>158</v>
          </cell>
          <cell r="Z1054">
            <v>34</v>
          </cell>
        </row>
        <row r="1055">
          <cell r="C1055">
            <v>605</v>
          </cell>
          <cell r="E1055">
            <v>11</v>
          </cell>
          <cell r="F1055">
            <v>2014</v>
          </cell>
          <cell r="G1055">
            <v>3655</v>
          </cell>
          <cell r="H1055">
            <v>5691</v>
          </cell>
          <cell r="I1055">
            <v>350</v>
          </cell>
          <cell r="L1055">
            <v>1218</v>
          </cell>
          <cell r="M1055">
            <v>16</v>
          </cell>
          <cell r="N1055">
            <v>3</v>
          </cell>
          <cell r="Q1055">
            <v>267</v>
          </cell>
          <cell r="R1055">
            <v>138</v>
          </cell>
          <cell r="S1055">
            <v>3</v>
          </cell>
          <cell r="U1055">
            <v>16</v>
          </cell>
          <cell r="V1055">
            <v>2004</v>
          </cell>
          <cell r="X1055">
            <v>53</v>
          </cell>
          <cell r="Y1055">
            <v>175</v>
          </cell>
          <cell r="Z1055">
            <v>0</v>
          </cell>
        </row>
        <row r="1056">
          <cell r="C1056">
            <v>606</v>
          </cell>
          <cell r="E1056">
            <v>11</v>
          </cell>
          <cell r="F1056">
            <v>2014</v>
          </cell>
          <cell r="G1056">
            <v>5285</v>
          </cell>
          <cell r="H1056">
            <v>9944</v>
          </cell>
          <cell r="I1056">
            <v>528</v>
          </cell>
          <cell r="L1056">
            <v>2191</v>
          </cell>
          <cell r="M1056">
            <v>74</v>
          </cell>
          <cell r="N1056">
            <v>6</v>
          </cell>
          <cell r="Q1056">
            <v>464</v>
          </cell>
          <cell r="R1056">
            <v>314</v>
          </cell>
          <cell r="S1056">
            <v>67</v>
          </cell>
          <cell r="U1056">
            <v>103</v>
          </cell>
          <cell r="V1056">
            <v>8074</v>
          </cell>
          <cell r="X1056">
            <v>169</v>
          </cell>
          <cell r="Y1056">
            <v>318</v>
          </cell>
          <cell r="Z1056">
            <v>82</v>
          </cell>
        </row>
        <row r="1057">
          <cell r="C1057">
            <v>607</v>
          </cell>
          <cell r="E1057">
            <v>11</v>
          </cell>
          <cell r="F1057">
            <v>2014</v>
          </cell>
          <cell r="G1057">
            <v>3689</v>
          </cell>
          <cell r="H1057">
            <v>4550</v>
          </cell>
          <cell r="I1057">
            <v>233</v>
          </cell>
          <cell r="L1057">
            <v>925</v>
          </cell>
          <cell r="M1057">
            <v>10</v>
          </cell>
          <cell r="N1057">
            <v>0</v>
          </cell>
          <cell r="Q1057">
            <v>194</v>
          </cell>
          <cell r="R1057">
            <v>74</v>
          </cell>
          <cell r="S1057">
            <v>16</v>
          </cell>
          <cell r="U1057">
            <v>40</v>
          </cell>
          <cell r="V1057">
            <v>2274</v>
          </cell>
          <cell r="X1057">
            <v>0</v>
          </cell>
          <cell r="Y1057">
            <v>194</v>
          </cell>
          <cell r="Z1057">
            <v>21</v>
          </cell>
        </row>
        <row r="1058">
          <cell r="C1058">
            <v>608</v>
          </cell>
          <cell r="E1058">
            <v>11</v>
          </cell>
          <cell r="F1058">
            <v>2014</v>
          </cell>
          <cell r="G1058">
            <v>4027</v>
          </cell>
          <cell r="H1058">
            <v>4791</v>
          </cell>
          <cell r="I1058">
            <v>317</v>
          </cell>
          <cell r="L1058">
            <v>1634</v>
          </cell>
          <cell r="M1058">
            <v>4</v>
          </cell>
          <cell r="N1058">
            <v>7</v>
          </cell>
          <cell r="Q1058">
            <v>228</v>
          </cell>
          <cell r="R1058">
            <v>291</v>
          </cell>
          <cell r="S1058">
            <v>4</v>
          </cell>
          <cell r="U1058">
            <v>23</v>
          </cell>
          <cell r="V1058">
            <v>2199</v>
          </cell>
          <cell r="X1058">
            <v>0</v>
          </cell>
          <cell r="Y1058">
            <v>130</v>
          </cell>
          <cell r="Z1058">
            <v>0</v>
          </cell>
        </row>
        <row r="1059">
          <cell r="C1059">
            <v>501</v>
          </cell>
          <cell r="E1059">
            <v>11</v>
          </cell>
          <cell r="F1059">
            <v>2014</v>
          </cell>
          <cell r="G1059">
            <v>10179</v>
          </cell>
          <cell r="H1059">
            <v>11249</v>
          </cell>
          <cell r="I1059">
            <v>1454</v>
          </cell>
          <cell r="L1059">
            <v>5182</v>
          </cell>
          <cell r="M1059">
            <v>119</v>
          </cell>
          <cell r="N1059">
            <v>161</v>
          </cell>
          <cell r="Q1059">
            <v>1402</v>
          </cell>
          <cell r="R1059">
            <v>991</v>
          </cell>
          <cell r="S1059">
            <v>111</v>
          </cell>
          <cell r="U1059">
            <v>208</v>
          </cell>
          <cell r="V1059">
            <v>9153</v>
          </cell>
          <cell r="X1059">
            <v>324</v>
          </cell>
          <cell r="Y1059">
            <v>488</v>
          </cell>
          <cell r="Z1059">
            <v>205</v>
          </cell>
        </row>
        <row r="1060">
          <cell r="C1060">
            <v>502</v>
          </cell>
          <cell r="E1060">
            <v>11</v>
          </cell>
          <cell r="F1060">
            <v>2014</v>
          </cell>
          <cell r="G1060">
            <v>2494</v>
          </cell>
          <cell r="H1060">
            <v>3416</v>
          </cell>
          <cell r="I1060">
            <v>337</v>
          </cell>
          <cell r="L1060">
            <v>995</v>
          </cell>
          <cell r="M1060">
            <v>40</v>
          </cell>
          <cell r="N1060">
            <v>6</v>
          </cell>
          <cell r="Q1060">
            <v>209</v>
          </cell>
          <cell r="R1060">
            <v>117</v>
          </cell>
          <cell r="S1060">
            <v>27</v>
          </cell>
          <cell r="U1060">
            <v>61</v>
          </cell>
          <cell r="V1060">
            <v>2111</v>
          </cell>
          <cell r="X1060">
            <v>30</v>
          </cell>
          <cell r="Y1060">
            <v>199</v>
          </cell>
          <cell r="Z1060">
            <v>0</v>
          </cell>
        </row>
        <row r="1061">
          <cell r="C1061">
            <v>503</v>
          </cell>
          <cell r="E1061">
            <v>11</v>
          </cell>
          <cell r="F1061">
            <v>2014</v>
          </cell>
          <cell r="G1061">
            <v>3818</v>
          </cell>
          <cell r="H1061">
            <v>5827</v>
          </cell>
          <cell r="I1061">
            <v>582</v>
          </cell>
          <cell r="L1061">
            <v>2924</v>
          </cell>
          <cell r="M1061">
            <v>62</v>
          </cell>
          <cell r="N1061">
            <v>75</v>
          </cell>
          <cell r="Q1061">
            <v>537</v>
          </cell>
          <cell r="R1061">
            <v>438</v>
          </cell>
          <cell r="S1061">
            <v>54</v>
          </cell>
          <cell r="U1061">
            <v>154</v>
          </cell>
          <cell r="V1061">
            <v>4415</v>
          </cell>
          <cell r="X1061">
            <v>107</v>
          </cell>
          <cell r="Y1061">
            <v>217</v>
          </cell>
          <cell r="Z1061">
            <v>131</v>
          </cell>
        </row>
        <row r="1062">
          <cell r="C1062">
            <v>504</v>
          </cell>
          <cell r="E1062">
            <v>11</v>
          </cell>
          <cell r="F1062">
            <v>2014</v>
          </cell>
          <cell r="G1062">
            <v>1458</v>
          </cell>
          <cell r="H1062">
            <v>1578</v>
          </cell>
          <cell r="I1062">
            <v>185</v>
          </cell>
          <cell r="L1062">
            <v>1320</v>
          </cell>
          <cell r="M1062">
            <v>21</v>
          </cell>
          <cell r="N1062">
            <v>34</v>
          </cell>
          <cell r="Q1062">
            <v>78</v>
          </cell>
          <cell r="R1062">
            <v>72</v>
          </cell>
          <cell r="S1062">
            <v>12</v>
          </cell>
          <cell r="U1062">
            <v>49</v>
          </cell>
          <cell r="V1062">
            <v>1227</v>
          </cell>
          <cell r="X1062">
            <v>14</v>
          </cell>
          <cell r="Y1062">
            <v>81</v>
          </cell>
          <cell r="Z1062">
            <v>18</v>
          </cell>
        </row>
        <row r="1063">
          <cell r="C1063">
            <v>505</v>
          </cell>
          <cell r="E1063">
            <v>11</v>
          </cell>
          <cell r="F1063">
            <v>2014</v>
          </cell>
          <cell r="G1063">
            <v>1423</v>
          </cell>
          <cell r="H1063">
            <v>3493</v>
          </cell>
          <cell r="I1063">
            <v>137</v>
          </cell>
          <cell r="L1063">
            <v>1133</v>
          </cell>
          <cell r="M1063">
            <v>24</v>
          </cell>
          <cell r="N1063">
            <v>24</v>
          </cell>
          <cell r="Q1063">
            <v>80</v>
          </cell>
          <cell r="R1063">
            <v>119</v>
          </cell>
          <cell r="S1063">
            <v>25</v>
          </cell>
          <cell r="U1063">
            <v>74</v>
          </cell>
          <cell r="V1063">
            <v>1661</v>
          </cell>
          <cell r="X1063">
            <v>30</v>
          </cell>
          <cell r="Y1063">
            <v>94</v>
          </cell>
          <cell r="Z1063">
            <v>30</v>
          </cell>
        </row>
        <row r="1064">
          <cell r="C1064">
            <v>506</v>
          </cell>
          <cell r="E1064">
            <v>11</v>
          </cell>
          <cell r="F1064">
            <v>2014</v>
          </cell>
          <cell r="G1064">
            <v>2333</v>
          </cell>
          <cell r="H1064">
            <v>3646</v>
          </cell>
          <cell r="I1064">
            <v>411</v>
          </cell>
          <cell r="L1064">
            <v>2148</v>
          </cell>
          <cell r="M1064">
            <v>49</v>
          </cell>
          <cell r="N1064">
            <v>32</v>
          </cell>
          <cell r="Q1064">
            <v>244</v>
          </cell>
          <cell r="R1064">
            <v>123</v>
          </cell>
          <cell r="S1064">
            <v>45</v>
          </cell>
          <cell r="U1064">
            <v>88</v>
          </cell>
          <cell r="V1064">
            <v>5229</v>
          </cell>
          <cell r="X1064">
            <v>78</v>
          </cell>
          <cell r="Y1064">
            <v>159</v>
          </cell>
          <cell r="Z1064">
            <v>56</v>
          </cell>
        </row>
        <row r="1065">
          <cell r="C1065">
            <v>507</v>
          </cell>
          <cell r="E1065">
            <v>11</v>
          </cell>
          <cell r="F1065">
            <v>2014</v>
          </cell>
          <cell r="G1065">
            <v>2187</v>
          </cell>
          <cell r="H1065">
            <v>2314</v>
          </cell>
          <cell r="I1065">
            <v>188</v>
          </cell>
          <cell r="L1065">
            <v>451</v>
          </cell>
          <cell r="M1065">
            <v>38</v>
          </cell>
          <cell r="N1065">
            <v>2</v>
          </cell>
          <cell r="Q1065">
            <v>240</v>
          </cell>
          <cell r="R1065">
            <v>75</v>
          </cell>
          <cell r="S1065">
            <v>0</v>
          </cell>
          <cell r="U1065">
            <v>18</v>
          </cell>
          <cell r="V1065">
            <v>1166</v>
          </cell>
          <cell r="X1065">
            <v>0</v>
          </cell>
          <cell r="Y1065">
            <v>42</v>
          </cell>
          <cell r="Z1065">
            <v>8</v>
          </cell>
        </row>
        <row r="1066">
          <cell r="C1066">
            <v>508</v>
          </cell>
          <cell r="E1066">
            <v>11</v>
          </cell>
          <cell r="F1066">
            <v>2014</v>
          </cell>
          <cell r="G1066">
            <v>2089</v>
          </cell>
          <cell r="H1066">
            <v>5126</v>
          </cell>
          <cell r="I1066">
            <v>264</v>
          </cell>
          <cell r="L1066">
            <v>1018</v>
          </cell>
          <cell r="M1066">
            <v>37</v>
          </cell>
          <cell r="N1066">
            <v>41</v>
          </cell>
          <cell r="Q1066">
            <v>145</v>
          </cell>
          <cell r="R1066">
            <v>77</v>
          </cell>
          <cell r="S1066">
            <v>34</v>
          </cell>
          <cell r="U1066">
            <v>85</v>
          </cell>
          <cell r="V1066">
            <v>1621</v>
          </cell>
          <cell r="X1066">
            <v>63</v>
          </cell>
          <cell r="Y1066">
            <v>71</v>
          </cell>
          <cell r="Z1066">
            <v>29</v>
          </cell>
        </row>
        <row r="1067">
          <cell r="C1067">
            <v>509</v>
          </cell>
          <cell r="E1067">
            <v>11</v>
          </cell>
          <cell r="F1067">
            <v>2014</v>
          </cell>
          <cell r="G1067">
            <v>3129</v>
          </cell>
          <cell r="H1067">
            <v>3692</v>
          </cell>
          <cell r="I1067">
            <v>361</v>
          </cell>
          <cell r="L1067">
            <v>1557</v>
          </cell>
          <cell r="M1067">
            <v>54</v>
          </cell>
          <cell r="N1067">
            <v>10</v>
          </cell>
          <cell r="Q1067">
            <v>427</v>
          </cell>
          <cell r="R1067">
            <v>161</v>
          </cell>
          <cell r="S1067">
            <v>25</v>
          </cell>
          <cell r="U1067">
            <v>38</v>
          </cell>
          <cell r="V1067">
            <v>6278</v>
          </cell>
          <cell r="X1067">
            <v>92</v>
          </cell>
          <cell r="Y1067">
            <v>139</v>
          </cell>
          <cell r="Z1067">
            <v>37</v>
          </cell>
        </row>
        <row r="1068">
          <cell r="C1068">
            <v>501</v>
          </cell>
          <cell r="E1068">
            <v>11</v>
          </cell>
          <cell r="F1068">
            <v>2014</v>
          </cell>
          <cell r="G1068">
            <v>10617</v>
          </cell>
          <cell r="H1068">
            <v>10409</v>
          </cell>
          <cell r="I1068">
            <v>1385</v>
          </cell>
          <cell r="L1068">
            <v>5765</v>
          </cell>
          <cell r="M1068">
            <v>84</v>
          </cell>
          <cell r="N1068">
            <v>143</v>
          </cell>
          <cell r="Q1068">
            <v>1307</v>
          </cell>
          <cell r="R1068">
            <v>861</v>
          </cell>
          <cell r="S1068">
            <v>114</v>
          </cell>
          <cell r="U1068">
            <v>243</v>
          </cell>
          <cell r="V1068">
            <v>9569</v>
          </cell>
          <cell r="X1068">
            <v>384</v>
          </cell>
          <cell r="Y1068">
            <v>634</v>
          </cell>
          <cell r="Z1068">
            <v>193</v>
          </cell>
        </row>
        <row r="1069">
          <cell r="C1069">
            <v>502</v>
          </cell>
          <cell r="E1069">
            <v>11</v>
          </cell>
          <cell r="F1069">
            <v>2014</v>
          </cell>
          <cell r="G1069">
            <v>2386</v>
          </cell>
          <cell r="H1069">
            <v>3282</v>
          </cell>
          <cell r="I1069">
            <v>286</v>
          </cell>
          <cell r="L1069">
            <v>811</v>
          </cell>
          <cell r="M1069">
            <v>21</v>
          </cell>
          <cell r="N1069">
            <v>6</v>
          </cell>
          <cell r="Q1069">
            <v>203</v>
          </cell>
          <cell r="R1069">
            <v>98</v>
          </cell>
          <cell r="S1069">
            <v>15</v>
          </cell>
          <cell r="U1069">
            <v>39</v>
          </cell>
          <cell r="V1069">
            <v>2364</v>
          </cell>
          <cell r="X1069">
            <v>39</v>
          </cell>
          <cell r="Y1069">
            <v>233</v>
          </cell>
          <cell r="Z1069">
            <v>0</v>
          </cell>
        </row>
        <row r="1070">
          <cell r="C1070">
            <v>503</v>
          </cell>
          <cell r="E1070">
            <v>11</v>
          </cell>
          <cell r="F1070">
            <v>2014</v>
          </cell>
          <cell r="G1070">
            <v>3795</v>
          </cell>
          <cell r="H1070">
            <v>5439</v>
          </cell>
          <cell r="I1070">
            <v>526</v>
          </cell>
          <cell r="L1070">
            <v>2359</v>
          </cell>
          <cell r="M1070">
            <v>57</v>
          </cell>
          <cell r="N1070">
            <v>67</v>
          </cell>
          <cell r="Q1070">
            <v>569</v>
          </cell>
          <cell r="R1070">
            <v>398</v>
          </cell>
          <cell r="S1070">
            <v>40</v>
          </cell>
          <cell r="U1070">
            <v>141</v>
          </cell>
          <cell r="V1070">
            <v>3931</v>
          </cell>
          <cell r="X1070">
            <v>95</v>
          </cell>
          <cell r="Y1070">
            <v>211</v>
          </cell>
          <cell r="Z1070">
            <v>108</v>
          </cell>
        </row>
        <row r="1071">
          <cell r="C1071">
            <v>504</v>
          </cell>
          <cell r="E1071">
            <v>11</v>
          </cell>
          <cell r="F1071">
            <v>2014</v>
          </cell>
          <cell r="G1071">
            <v>1512</v>
          </cell>
          <cell r="H1071">
            <v>1662</v>
          </cell>
          <cell r="I1071">
            <v>177</v>
          </cell>
          <cell r="L1071">
            <v>1096</v>
          </cell>
          <cell r="M1071">
            <v>15</v>
          </cell>
          <cell r="N1071">
            <v>39</v>
          </cell>
          <cell r="Q1071">
            <v>79</v>
          </cell>
          <cell r="R1071">
            <v>77</v>
          </cell>
          <cell r="S1071">
            <v>10</v>
          </cell>
          <cell r="U1071">
            <v>34</v>
          </cell>
          <cell r="V1071">
            <v>1032</v>
          </cell>
          <cell r="X1071">
            <v>18</v>
          </cell>
          <cell r="Y1071">
            <v>66</v>
          </cell>
          <cell r="Z1071">
            <v>21</v>
          </cell>
        </row>
        <row r="1072">
          <cell r="C1072">
            <v>505</v>
          </cell>
          <cell r="E1072">
            <v>11</v>
          </cell>
          <cell r="F1072">
            <v>2014</v>
          </cell>
          <cell r="G1072">
            <v>1449</v>
          </cell>
          <cell r="H1072">
            <v>3363</v>
          </cell>
          <cell r="I1072">
            <v>133</v>
          </cell>
          <cell r="L1072">
            <v>1364</v>
          </cell>
          <cell r="M1072">
            <v>21</v>
          </cell>
          <cell r="N1072">
            <v>26</v>
          </cell>
          <cell r="Q1072">
            <v>91</v>
          </cell>
          <cell r="R1072">
            <v>134</v>
          </cell>
          <cell r="S1072">
            <v>29</v>
          </cell>
          <cell r="U1072">
            <v>83</v>
          </cell>
          <cell r="V1072">
            <v>1760</v>
          </cell>
          <cell r="X1072">
            <v>42</v>
          </cell>
          <cell r="Y1072">
            <v>79</v>
          </cell>
          <cell r="Z1072">
            <v>40</v>
          </cell>
        </row>
        <row r="1073">
          <cell r="C1073">
            <v>506</v>
          </cell>
          <cell r="E1073">
            <v>11</v>
          </cell>
          <cell r="F1073">
            <v>2014</v>
          </cell>
          <cell r="G1073">
            <v>2026</v>
          </cell>
          <cell r="H1073">
            <v>2518</v>
          </cell>
          <cell r="I1073">
            <v>306</v>
          </cell>
          <cell r="L1073">
            <v>1826</v>
          </cell>
          <cell r="M1073">
            <v>38</v>
          </cell>
          <cell r="N1073">
            <v>23</v>
          </cell>
          <cell r="Q1073">
            <v>218</v>
          </cell>
          <cell r="R1073">
            <v>88</v>
          </cell>
          <cell r="S1073">
            <v>32</v>
          </cell>
          <cell r="U1073">
            <v>53</v>
          </cell>
          <cell r="V1073">
            <v>4347</v>
          </cell>
          <cell r="X1073">
            <v>58</v>
          </cell>
          <cell r="Y1073">
            <v>196</v>
          </cell>
          <cell r="Z1073">
            <v>67</v>
          </cell>
        </row>
        <row r="1074">
          <cell r="C1074">
            <v>507</v>
          </cell>
          <cell r="E1074">
            <v>11</v>
          </cell>
          <cell r="F1074">
            <v>2014</v>
          </cell>
          <cell r="G1074">
            <v>2126</v>
          </cell>
          <cell r="H1074">
            <v>2410</v>
          </cell>
          <cell r="I1074">
            <v>141</v>
          </cell>
          <cell r="L1074">
            <v>391</v>
          </cell>
          <cell r="M1074">
            <v>0</v>
          </cell>
          <cell r="N1074">
            <v>1</v>
          </cell>
          <cell r="Q1074">
            <v>232</v>
          </cell>
          <cell r="R1074">
            <v>59</v>
          </cell>
          <cell r="S1074">
            <v>0</v>
          </cell>
          <cell r="U1074">
            <v>18</v>
          </cell>
          <cell r="V1074">
            <v>1046</v>
          </cell>
          <cell r="X1074">
            <v>0</v>
          </cell>
          <cell r="Y1074">
            <v>54</v>
          </cell>
          <cell r="Z1074">
            <v>13</v>
          </cell>
        </row>
        <row r="1075">
          <cell r="C1075">
            <v>508</v>
          </cell>
          <cell r="E1075">
            <v>11</v>
          </cell>
          <cell r="F1075">
            <v>2014</v>
          </cell>
          <cell r="G1075">
            <v>2121</v>
          </cell>
          <cell r="H1075">
            <v>4052</v>
          </cell>
          <cell r="I1075">
            <v>240</v>
          </cell>
          <cell r="L1075">
            <v>1131</v>
          </cell>
          <cell r="M1075">
            <v>53</v>
          </cell>
          <cell r="N1075">
            <v>63</v>
          </cell>
          <cell r="Q1075">
            <v>186</v>
          </cell>
          <cell r="R1075">
            <v>81</v>
          </cell>
          <cell r="S1075">
            <v>61</v>
          </cell>
          <cell r="U1075">
            <v>97</v>
          </cell>
          <cell r="V1075">
            <v>1363</v>
          </cell>
          <cell r="X1075">
            <v>85</v>
          </cell>
          <cell r="Y1075">
            <v>81</v>
          </cell>
          <cell r="Z1075">
            <v>25</v>
          </cell>
        </row>
        <row r="1076">
          <cell r="C1076">
            <v>509</v>
          </cell>
          <cell r="E1076">
            <v>11</v>
          </cell>
          <cell r="F1076">
            <v>2014</v>
          </cell>
          <cell r="G1076">
            <v>3270</v>
          </cell>
          <cell r="H1076">
            <v>3694</v>
          </cell>
          <cell r="I1076">
            <v>341</v>
          </cell>
          <cell r="L1076">
            <v>1427</v>
          </cell>
          <cell r="M1076">
            <v>34</v>
          </cell>
          <cell r="N1076">
            <v>7</v>
          </cell>
          <cell r="Q1076">
            <v>387</v>
          </cell>
          <cell r="R1076">
            <v>142</v>
          </cell>
          <cell r="S1076">
            <v>18</v>
          </cell>
          <cell r="U1076">
            <v>40</v>
          </cell>
          <cell r="V1076">
            <v>4601</v>
          </cell>
          <cell r="X1076">
            <v>101</v>
          </cell>
          <cell r="Y1076">
            <v>160</v>
          </cell>
          <cell r="Z1076">
            <v>40</v>
          </cell>
        </row>
        <row r="1077">
          <cell r="C1077">
            <v>401</v>
          </cell>
          <cell r="E1077">
            <v>11</v>
          </cell>
          <cell r="F1077">
            <v>2014</v>
          </cell>
          <cell r="G1077">
            <v>8644</v>
          </cell>
          <cell r="H1077">
            <v>11708</v>
          </cell>
          <cell r="I1077">
            <v>2081</v>
          </cell>
          <cell r="L1077">
            <v>7841</v>
          </cell>
          <cell r="M1077">
            <v>89</v>
          </cell>
          <cell r="N1077">
            <v>237</v>
          </cell>
          <cell r="Q1077">
            <v>1601</v>
          </cell>
          <cell r="R1077">
            <v>1161</v>
          </cell>
          <cell r="S1077">
            <v>125</v>
          </cell>
          <cell r="U1077">
            <v>317</v>
          </cell>
          <cell r="V1077">
            <v>19406</v>
          </cell>
          <cell r="X1077">
            <v>744</v>
          </cell>
          <cell r="Y1077">
            <v>1261</v>
          </cell>
          <cell r="Z1077">
            <v>601</v>
          </cell>
        </row>
        <row r="1078">
          <cell r="C1078">
            <v>402</v>
          </cell>
          <cell r="E1078">
            <v>11</v>
          </cell>
          <cell r="F1078">
            <v>2014</v>
          </cell>
          <cell r="G1078">
            <v>5395</v>
          </cell>
          <cell r="H1078">
            <v>1989</v>
          </cell>
          <cell r="I1078">
            <v>512</v>
          </cell>
          <cell r="L1078">
            <v>2867</v>
          </cell>
          <cell r="M1078">
            <v>57</v>
          </cell>
          <cell r="N1078">
            <v>107</v>
          </cell>
          <cell r="Q1078">
            <v>585</v>
          </cell>
          <cell r="R1078">
            <v>234</v>
          </cell>
          <cell r="S1078">
            <v>14</v>
          </cell>
          <cell r="U1078">
            <v>99</v>
          </cell>
          <cell r="V1078">
            <v>8565</v>
          </cell>
          <cell r="X1078">
            <v>63</v>
          </cell>
          <cell r="Y1078">
            <v>141</v>
          </cell>
          <cell r="Z1078">
            <v>127</v>
          </cell>
        </row>
        <row r="1079">
          <cell r="C1079">
            <v>403</v>
          </cell>
          <cell r="E1079">
            <v>11</v>
          </cell>
          <cell r="F1079">
            <v>2014</v>
          </cell>
          <cell r="G1079">
            <v>2868</v>
          </cell>
          <cell r="H1079">
            <v>2993</v>
          </cell>
          <cell r="I1079">
            <v>468</v>
          </cell>
          <cell r="L1079">
            <v>1989</v>
          </cell>
          <cell r="M1079">
            <v>56</v>
          </cell>
          <cell r="N1079">
            <v>56</v>
          </cell>
          <cell r="Q1079">
            <v>301</v>
          </cell>
          <cell r="R1079">
            <v>125</v>
          </cell>
          <cell r="S1079">
            <v>31</v>
          </cell>
          <cell r="U1079">
            <v>73</v>
          </cell>
          <cell r="V1079">
            <v>5866</v>
          </cell>
          <cell r="X1079">
            <v>0</v>
          </cell>
          <cell r="Y1079">
            <v>188</v>
          </cell>
          <cell r="Z1079">
            <v>0</v>
          </cell>
        </row>
        <row r="1080">
          <cell r="C1080">
            <v>404</v>
          </cell>
          <cell r="E1080">
            <v>11</v>
          </cell>
          <cell r="F1080">
            <v>2014</v>
          </cell>
          <cell r="G1080">
            <v>5345</v>
          </cell>
          <cell r="H1080">
            <v>4638</v>
          </cell>
          <cell r="I1080">
            <v>417</v>
          </cell>
          <cell r="L1080">
            <v>1943</v>
          </cell>
          <cell r="M1080">
            <v>19</v>
          </cell>
          <cell r="N1080">
            <v>50</v>
          </cell>
          <cell r="Q1080">
            <v>658</v>
          </cell>
          <cell r="R1080">
            <v>133</v>
          </cell>
          <cell r="S1080">
            <v>27</v>
          </cell>
          <cell r="U1080">
            <v>57</v>
          </cell>
          <cell r="V1080">
            <v>4402</v>
          </cell>
          <cell r="X1080">
            <v>0</v>
          </cell>
          <cell r="Y1080">
            <v>482</v>
          </cell>
          <cell r="Z1080">
            <v>82</v>
          </cell>
        </row>
        <row r="1081">
          <cell r="C1081">
            <v>405</v>
          </cell>
          <cell r="E1081">
            <v>11</v>
          </cell>
          <cell r="F1081">
            <v>2014</v>
          </cell>
          <cell r="G1081">
            <v>3008</v>
          </cell>
          <cell r="H1081">
            <v>2121</v>
          </cell>
          <cell r="I1081">
            <v>381</v>
          </cell>
          <cell r="L1081">
            <v>1986</v>
          </cell>
          <cell r="M1081">
            <v>38</v>
          </cell>
          <cell r="N1081">
            <v>125</v>
          </cell>
          <cell r="Q1081">
            <v>170</v>
          </cell>
          <cell r="R1081">
            <v>54</v>
          </cell>
          <cell r="S1081">
            <v>67</v>
          </cell>
          <cell r="U1081">
            <v>131</v>
          </cell>
          <cell r="V1081">
            <v>4169</v>
          </cell>
          <cell r="X1081">
            <v>0</v>
          </cell>
          <cell r="Y1081">
            <v>151</v>
          </cell>
          <cell r="Z1081">
            <v>56</v>
          </cell>
        </row>
        <row r="1082">
          <cell r="C1082">
            <v>406</v>
          </cell>
          <cell r="E1082">
            <v>11</v>
          </cell>
          <cell r="F1082">
            <v>2014</v>
          </cell>
          <cell r="G1082">
            <v>2506</v>
          </cell>
          <cell r="H1082">
            <v>2275</v>
          </cell>
          <cell r="I1082">
            <v>283</v>
          </cell>
          <cell r="L1082">
            <v>709</v>
          </cell>
          <cell r="M1082">
            <v>0</v>
          </cell>
          <cell r="N1082">
            <v>0</v>
          </cell>
          <cell r="Q1082">
            <v>305</v>
          </cell>
          <cell r="R1082">
            <v>156</v>
          </cell>
          <cell r="S1082">
            <v>0</v>
          </cell>
          <cell r="U1082">
            <v>53</v>
          </cell>
          <cell r="V1082">
            <v>1247</v>
          </cell>
          <cell r="X1082">
            <v>0</v>
          </cell>
          <cell r="Y1082">
            <v>172</v>
          </cell>
          <cell r="Z1082">
            <v>0</v>
          </cell>
        </row>
        <row r="1083">
          <cell r="C1083">
            <v>407</v>
          </cell>
          <cell r="E1083">
            <v>11</v>
          </cell>
          <cell r="F1083">
            <v>2014</v>
          </cell>
          <cell r="G1083">
            <v>5747</v>
          </cell>
          <cell r="H1083">
            <v>1335</v>
          </cell>
          <cell r="I1083">
            <v>581</v>
          </cell>
          <cell r="L1083">
            <v>1651</v>
          </cell>
          <cell r="M1083">
            <v>26</v>
          </cell>
          <cell r="N1083">
            <v>0</v>
          </cell>
          <cell r="Q1083">
            <v>310</v>
          </cell>
          <cell r="R1083">
            <v>126</v>
          </cell>
          <cell r="S1083">
            <v>0</v>
          </cell>
          <cell r="U1083">
            <v>62</v>
          </cell>
          <cell r="V1083">
            <v>3334</v>
          </cell>
          <cell r="X1083">
            <v>0</v>
          </cell>
          <cell r="Y1083">
            <v>246</v>
          </cell>
          <cell r="Z1083">
            <v>263</v>
          </cell>
        </row>
        <row r="1084">
          <cell r="C1084">
            <v>408</v>
          </cell>
          <cell r="E1084">
            <v>11</v>
          </cell>
          <cell r="F1084">
            <v>2014</v>
          </cell>
          <cell r="G1084">
            <v>3559</v>
          </cell>
          <cell r="H1084">
            <v>2434</v>
          </cell>
          <cell r="I1084">
            <v>357</v>
          </cell>
          <cell r="L1084">
            <v>1003</v>
          </cell>
          <cell r="M1084">
            <v>0</v>
          </cell>
          <cell r="N1084">
            <v>0</v>
          </cell>
          <cell r="Q1084">
            <v>1952</v>
          </cell>
          <cell r="R1084">
            <v>170</v>
          </cell>
          <cell r="S1084">
            <v>0</v>
          </cell>
          <cell r="U1084">
            <v>30</v>
          </cell>
          <cell r="V1084">
            <v>1504</v>
          </cell>
          <cell r="X1084">
            <v>0</v>
          </cell>
          <cell r="Y1084">
            <v>0</v>
          </cell>
          <cell r="Z1084">
            <v>0</v>
          </cell>
        </row>
        <row r="1085">
          <cell r="C1085">
            <v>409</v>
          </cell>
          <cell r="E1085">
            <v>11</v>
          </cell>
          <cell r="F1085">
            <v>2014</v>
          </cell>
          <cell r="G1085">
            <v>6583</v>
          </cell>
          <cell r="H1085">
            <v>5194</v>
          </cell>
          <cell r="I1085">
            <v>308</v>
          </cell>
          <cell r="L1085">
            <v>790</v>
          </cell>
          <cell r="M1085">
            <v>27</v>
          </cell>
          <cell r="N1085">
            <v>20</v>
          </cell>
          <cell r="Q1085">
            <v>741</v>
          </cell>
          <cell r="R1085">
            <v>123</v>
          </cell>
          <cell r="S1085">
            <v>4</v>
          </cell>
          <cell r="U1085">
            <v>43</v>
          </cell>
          <cell r="V1085">
            <v>2763</v>
          </cell>
          <cell r="X1085">
            <v>0</v>
          </cell>
          <cell r="Y1085">
            <v>300</v>
          </cell>
          <cell r="Z1085">
            <v>0</v>
          </cell>
        </row>
        <row r="1086">
          <cell r="C1086">
            <v>410</v>
          </cell>
          <cell r="E1086">
            <v>11</v>
          </cell>
          <cell r="F1086">
            <v>2014</v>
          </cell>
          <cell r="G1086">
            <v>7951</v>
          </cell>
          <cell r="H1086">
            <v>1534</v>
          </cell>
          <cell r="I1086">
            <v>1403</v>
          </cell>
          <cell r="L1086">
            <v>3986</v>
          </cell>
          <cell r="M1086">
            <v>51</v>
          </cell>
          <cell r="N1086">
            <v>101</v>
          </cell>
          <cell r="Q1086">
            <v>698</v>
          </cell>
          <cell r="R1086">
            <v>826</v>
          </cell>
          <cell r="S1086">
            <v>67</v>
          </cell>
          <cell r="U1086">
            <v>259</v>
          </cell>
          <cell r="V1086">
            <v>9957</v>
          </cell>
          <cell r="X1086">
            <v>142</v>
          </cell>
          <cell r="Y1086">
            <v>8</v>
          </cell>
          <cell r="Z1086">
            <v>25</v>
          </cell>
        </row>
        <row r="1087">
          <cell r="C1087">
            <v>411</v>
          </cell>
          <cell r="E1087">
            <v>11</v>
          </cell>
          <cell r="F1087">
            <v>2014</v>
          </cell>
          <cell r="G1087">
            <v>5133</v>
          </cell>
          <cell r="H1087">
            <v>2530</v>
          </cell>
          <cell r="I1087">
            <v>447</v>
          </cell>
          <cell r="L1087">
            <v>694</v>
          </cell>
          <cell r="M1087">
            <v>0</v>
          </cell>
          <cell r="N1087">
            <v>0</v>
          </cell>
          <cell r="Q1087">
            <v>243</v>
          </cell>
          <cell r="R1087">
            <v>61</v>
          </cell>
          <cell r="S1087">
            <v>0</v>
          </cell>
          <cell r="U1087">
            <v>16</v>
          </cell>
          <cell r="V1087">
            <v>2089</v>
          </cell>
          <cell r="X1087">
            <v>0</v>
          </cell>
          <cell r="Y1087">
            <v>105</v>
          </cell>
          <cell r="Z1087">
            <v>28</v>
          </cell>
        </row>
        <row r="1088">
          <cell r="C1088">
            <v>301</v>
          </cell>
          <cell r="E1088">
            <v>11</v>
          </cell>
          <cell r="F1088">
            <v>2014</v>
          </cell>
          <cell r="G1088">
            <v>11363</v>
          </cell>
          <cell r="H1088">
            <v>2383</v>
          </cell>
          <cell r="I1088">
            <v>1503</v>
          </cell>
          <cell r="L1088">
            <v>3688</v>
          </cell>
          <cell r="M1088">
            <v>117</v>
          </cell>
          <cell r="N1088">
            <v>134</v>
          </cell>
          <cell r="Q1088">
            <v>1562</v>
          </cell>
          <cell r="R1088">
            <v>1549</v>
          </cell>
          <cell r="S1088">
            <v>65</v>
          </cell>
          <cell r="U1088">
            <v>355</v>
          </cell>
          <cell r="V1088">
            <v>9546</v>
          </cell>
          <cell r="X1088">
            <v>217</v>
          </cell>
          <cell r="Y1088">
            <v>467</v>
          </cell>
          <cell r="Z1088">
            <v>116</v>
          </cell>
        </row>
        <row r="1089">
          <cell r="C1089">
            <v>302</v>
          </cell>
          <cell r="E1089">
            <v>11</v>
          </cell>
          <cell r="F1089">
            <v>2014</v>
          </cell>
          <cell r="G1089">
            <v>21822</v>
          </cell>
          <cell r="H1089">
            <v>2438</v>
          </cell>
          <cell r="I1089">
            <v>878</v>
          </cell>
          <cell r="L1089">
            <v>3359</v>
          </cell>
          <cell r="M1089">
            <v>36</v>
          </cell>
          <cell r="N1089">
            <v>70</v>
          </cell>
          <cell r="Q1089">
            <v>1438</v>
          </cell>
          <cell r="R1089">
            <v>500</v>
          </cell>
          <cell r="S1089">
            <v>6</v>
          </cell>
          <cell r="U1089">
            <v>219</v>
          </cell>
          <cell r="V1089">
            <v>11582</v>
          </cell>
          <cell r="X1089">
            <v>236</v>
          </cell>
          <cell r="Y1089">
            <v>711</v>
          </cell>
          <cell r="Z1089">
            <v>136</v>
          </cell>
        </row>
        <row r="1090">
          <cell r="C1090">
            <v>303</v>
          </cell>
          <cell r="E1090">
            <v>11</v>
          </cell>
          <cell r="F1090">
            <v>2014</v>
          </cell>
          <cell r="G1090">
            <v>5856</v>
          </cell>
          <cell r="H1090">
            <v>1700</v>
          </cell>
          <cell r="I1090">
            <v>603</v>
          </cell>
          <cell r="L1090">
            <v>1810</v>
          </cell>
          <cell r="M1090">
            <v>0</v>
          </cell>
          <cell r="N1090">
            <v>0</v>
          </cell>
          <cell r="Q1090">
            <v>922</v>
          </cell>
          <cell r="R1090">
            <v>162</v>
          </cell>
          <cell r="S1090">
            <v>0</v>
          </cell>
          <cell r="U1090">
            <v>41</v>
          </cell>
          <cell r="V1090">
            <v>2883</v>
          </cell>
          <cell r="X1090">
            <v>0</v>
          </cell>
          <cell r="Y1090">
            <v>132</v>
          </cell>
          <cell r="Z1090">
            <v>17</v>
          </cell>
        </row>
        <row r="1091">
          <cell r="C1091">
            <v>304</v>
          </cell>
          <cell r="E1091">
            <v>11</v>
          </cell>
          <cell r="F1091">
            <v>2014</v>
          </cell>
          <cell r="G1091">
            <v>11463</v>
          </cell>
          <cell r="H1091">
            <v>11257</v>
          </cell>
          <cell r="I1091">
            <v>638</v>
          </cell>
          <cell r="L1091">
            <v>1077</v>
          </cell>
          <cell r="M1091">
            <v>0</v>
          </cell>
          <cell r="N1091">
            <v>0</v>
          </cell>
          <cell r="Q1091">
            <v>1480</v>
          </cell>
          <cell r="R1091">
            <v>465</v>
          </cell>
          <cell r="S1091">
            <v>0</v>
          </cell>
          <cell r="U1091">
            <v>78</v>
          </cell>
          <cell r="V1091">
            <v>6186</v>
          </cell>
          <cell r="X1091">
            <v>0</v>
          </cell>
          <cell r="Y1091">
            <v>375</v>
          </cell>
          <cell r="Z1091">
            <v>10</v>
          </cell>
        </row>
        <row r="1092">
          <cell r="C1092">
            <v>305</v>
          </cell>
          <cell r="E1092">
            <v>11</v>
          </cell>
          <cell r="F1092">
            <v>2014</v>
          </cell>
          <cell r="G1092">
            <v>7639</v>
          </cell>
          <cell r="H1092">
            <v>12085</v>
          </cell>
          <cell r="I1092">
            <v>520</v>
          </cell>
          <cell r="L1092">
            <v>1491</v>
          </cell>
          <cell r="M1092">
            <v>57</v>
          </cell>
          <cell r="N1092">
            <v>37</v>
          </cell>
          <cell r="Q1092">
            <v>1178</v>
          </cell>
          <cell r="R1092">
            <v>130</v>
          </cell>
          <cell r="S1092">
            <v>33</v>
          </cell>
          <cell r="U1092">
            <v>136</v>
          </cell>
          <cell r="V1092">
            <v>5464</v>
          </cell>
          <cell r="X1092">
            <v>0</v>
          </cell>
          <cell r="Y1092">
            <v>102</v>
          </cell>
          <cell r="Z1092">
            <v>33</v>
          </cell>
        </row>
        <row r="1093">
          <cell r="C1093">
            <v>306</v>
          </cell>
          <cell r="E1093">
            <v>11</v>
          </cell>
          <cell r="F1093">
            <v>2014</v>
          </cell>
          <cell r="G1093">
            <v>4880</v>
          </cell>
          <cell r="H1093">
            <v>2071</v>
          </cell>
          <cell r="I1093">
            <v>328</v>
          </cell>
          <cell r="L1093">
            <v>1316</v>
          </cell>
          <cell r="M1093">
            <v>0</v>
          </cell>
          <cell r="N1093">
            <v>0</v>
          </cell>
          <cell r="Q1093">
            <v>301</v>
          </cell>
          <cell r="R1093">
            <v>152</v>
          </cell>
          <cell r="S1093">
            <v>0</v>
          </cell>
          <cell r="U1093">
            <v>29</v>
          </cell>
          <cell r="V1093">
            <v>2403</v>
          </cell>
          <cell r="X1093">
            <v>0</v>
          </cell>
          <cell r="Y1093">
            <v>253</v>
          </cell>
          <cell r="Z1093">
            <v>25</v>
          </cell>
        </row>
        <row r="1094">
          <cell r="C1094">
            <v>307</v>
          </cell>
          <cell r="E1094">
            <v>11</v>
          </cell>
          <cell r="F1094">
            <v>2014</v>
          </cell>
          <cell r="G1094">
            <v>6120</v>
          </cell>
          <cell r="H1094">
            <v>503</v>
          </cell>
          <cell r="I1094">
            <v>567</v>
          </cell>
          <cell r="L1094">
            <v>589</v>
          </cell>
          <cell r="M1094">
            <v>0</v>
          </cell>
          <cell r="N1094">
            <v>0</v>
          </cell>
          <cell r="Q1094">
            <v>1929</v>
          </cell>
          <cell r="R1094">
            <v>273</v>
          </cell>
          <cell r="S1094">
            <v>0</v>
          </cell>
          <cell r="U1094">
            <v>22</v>
          </cell>
          <cell r="V1094">
            <v>1888</v>
          </cell>
          <cell r="X1094">
            <v>0</v>
          </cell>
          <cell r="Y1094">
            <v>0</v>
          </cell>
          <cell r="Z1094">
            <v>0</v>
          </cell>
        </row>
        <row r="1095">
          <cell r="C1095">
            <v>308</v>
          </cell>
          <cell r="E1095">
            <v>11</v>
          </cell>
          <cell r="F1095">
            <v>2014</v>
          </cell>
          <cell r="G1095">
            <v>5376</v>
          </cell>
          <cell r="H1095">
            <v>1827</v>
          </cell>
          <cell r="I1095">
            <v>455</v>
          </cell>
          <cell r="L1095">
            <v>732</v>
          </cell>
          <cell r="M1095">
            <v>1</v>
          </cell>
          <cell r="N1095">
            <v>7</v>
          </cell>
          <cell r="Q1095">
            <v>616</v>
          </cell>
          <cell r="R1095">
            <v>92</v>
          </cell>
          <cell r="S1095">
            <v>0</v>
          </cell>
          <cell r="U1095">
            <v>22</v>
          </cell>
          <cell r="V1095">
            <v>2767</v>
          </cell>
          <cell r="X1095">
            <v>0</v>
          </cell>
          <cell r="Y1095">
            <v>85</v>
          </cell>
          <cell r="Z1095">
            <v>0</v>
          </cell>
        </row>
        <row r="1096">
          <cell r="C1096">
            <v>201</v>
          </cell>
          <cell r="E1096">
            <v>11</v>
          </cell>
          <cell r="F1096">
            <v>2014</v>
          </cell>
          <cell r="G1096">
            <v>12744</v>
          </cell>
          <cell r="H1096">
            <v>16579</v>
          </cell>
          <cell r="I1096">
            <v>1118</v>
          </cell>
          <cell r="L1096">
            <v>8269</v>
          </cell>
          <cell r="M1096">
            <v>0</v>
          </cell>
          <cell r="N1096">
            <v>177</v>
          </cell>
          <cell r="Q1096">
            <v>1824</v>
          </cell>
          <cell r="R1096">
            <v>840</v>
          </cell>
          <cell r="S1096">
            <v>2</v>
          </cell>
          <cell r="U1096">
            <v>0</v>
          </cell>
          <cell r="V1096">
            <v>15814</v>
          </cell>
          <cell r="X1096">
            <v>267</v>
          </cell>
          <cell r="Y1096">
            <v>1203</v>
          </cell>
          <cell r="Z1096">
            <v>576</v>
          </cell>
        </row>
        <row r="1097">
          <cell r="C1097">
            <v>202</v>
          </cell>
          <cell r="E1097">
            <v>11</v>
          </cell>
          <cell r="F1097">
            <v>2014</v>
          </cell>
          <cell r="G1097">
            <v>5229</v>
          </cell>
          <cell r="H1097">
            <v>8247</v>
          </cell>
          <cell r="I1097">
            <v>677</v>
          </cell>
          <cell r="L1097">
            <v>430</v>
          </cell>
          <cell r="M1097">
            <v>166</v>
          </cell>
          <cell r="N1097">
            <v>39</v>
          </cell>
          <cell r="Q1097">
            <v>1405</v>
          </cell>
          <cell r="R1097">
            <v>686</v>
          </cell>
          <cell r="S1097">
            <v>40</v>
          </cell>
          <cell r="U1097">
            <v>218</v>
          </cell>
          <cell r="V1097">
            <v>6916</v>
          </cell>
          <cell r="X1097">
            <v>186</v>
          </cell>
          <cell r="Y1097">
            <v>565</v>
          </cell>
          <cell r="Z1097">
            <v>159</v>
          </cell>
        </row>
        <row r="1098">
          <cell r="C1098">
            <v>203</v>
          </cell>
          <cell r="E1098">
            <v>11</v>
          </cell>
          <cell r="F1098">
            <v>2014</v>
          </cell>
          <cell r="G1098">
            <v>6694</v>
          </cell>
          <cell r="H1098">
            <v>4471</v>
          </cell>
          <cell r="I1098">
            <v>761</v>
          </cell>
          <cell r="L1098">
            <v>1786</v>
          </cell>
          <cell r="M1098">
            <v>50</v>
          </cell>
          <cell r="N1098">
            <v>33</v>
          </cell>
          <cell r="Q1098">
            <v>1168</v>
          </cell>
          <cell r="R1098">
            <v>231</v>
          </cell>
          <cell r="S1098">
            <v>1</v>
          </cell>
          <cell r="U1098">
            <v>105</v>
          </cell>
          <cell r="V1098">
            <v>3075</v>
          </cell>
          <cell r="X1098">
            <v>71</v>
          </cell>
          <cell r="Y1098">
            <v>263</v>
          </cell>
          <cell r="Z1098">
            <v>33</v>
          </cell>
        </row>
        <row r="1099">
          <cell r="C1099">
            <v>204</v>
          </cell>
          <cell r="E1099">
            <v>11</v>
          </cell>
          <cell r="F1099">
            <v>2014</v>
          </cell>
          <cell r="G1099">
            <v>6128</v>
          </cell>
          <cell r="H1099">
            <v>4933</v>
          </cell>
          <cell r="I1099">
            <v>543</v>
          </cell>
          <cell r="L1099">
            <v>1109</v>
          </cell>
          <cell r="M1099">
            <v>45</v>
          </cell>
          <cell r="N1099">
            <v>0</v>
          </cell>
          <cell r="Q1099">
            <v>325</v>
          </cell>
          <cell r="R1099">
            <v>211</v>
          </cell>
          <cell r="S1099">
            <v>0</v>
          </cell>
          <cell r="U1099">
            <v>43</v>
          </cell>
          <cell r="V1099">
            <v>3216</v>
          </cell>
          <cell r="X1099">
            <v>0</v>
          </cell>
          <cell r="Y1099">
            <v>120</v>
          </cell>
          <cell r="Z1099">
            <v>36</v>
          </cell>
        </row>
        <row r="1100">
          <cell r="C1100">
            <v>205</v>
          </cell>
          <cell r="E1100">
            <v>11</v>
          </cell>
          <cell r="F1100">
            <v>2014</v>
          </cell>
          <cell r="G1100">
            <v>4816</v>
          </cell>
          <cell r="H1100">
            <v>3480</v>
          </cell>
          <cell r="I1100">
            <v>1004</v>
          </cell>
          <cell r="L1100">
            <v>3586</v>
          </cell>
          <cell r="M1100">
            <v>72</v>
          </cell>
          <cell r="N1100">
            <v>160</v>
          </cell>
          <cell r="Q1100">
            <v>909</v>
          </cell>
          <cell r="R1100">
            <v>482</v>
          </cell>
          <cell r="S1100">
            <v>160</v>
          </cell>
          <cell r="U1100">
            <v>572</v>
          </cell>
          <cell r="V1100">
            <v>8876</v>
          </cell>
          <cell r="X1100">
            <v>928</v>
          </cell>
          <cell r="Y1100">
            <v>100</v>
          </cell>
          <cell r="Z1100">
            <v>30</v>
          </cell>
        </row>
        <row r="1101">
          <cell r="C1101">
            <v>206</v>
          </cell>
          <cell r="E1101">
            <v>11</v>
          </cell>
          <cell r="F1101">
            <v>2014</v>
          </cell>
          <cell r="G1101">
            <v>3685</v>
          </cell>
          <cell r="H1101">
            <v>2883</v>
          </cell>
          <cell r="I1101">
            <v>216</v>
          </cell>
          <cell r="L1101">
            <v>887</v>
          </cell>
          <cell r="M1101">
            <v>3</v>
          </cell>
          <cell r="N1101">
            <v>0</v>
          </cell>
          <cell r="Q1101">
            <v>472</v>
          </cell>
          <cell r="R1101">
            <v>130</v>
          </cell>
          <cell r="S1101">
            <v>0</v>
          </cell>
          <cell r="U1101">
            <v>13</v>
          </cell>
          <cell r="V1101">
            <v>2960</v>
          </cell>
          <cell r="X1101">
            <v>0</v>
          </cell>
          <cell r="Y1101">
            <v>136</v>
          </cell>
          <cell r="Z1101">
            <v>41</v>
          </cell>
        </row>
        <row r="1102">
          <cell r="C1102">
            <v>207</v>
          </cell>
          <cell r="E1102">
            <v>11</v>
          </cell>
          <cell r="F1102">
            <v>2014</v>
          </cell>
          <cell r="G1102">
            <v>3313</v>
          </cell>
          <cell r="H1102">
            <v>3721</v>
          </cell>
          <cell r="I1102">
            <v>291</v>
          </cell>
          <cell r="L1102">
            <v>440</v>
          </cell>
          <cell r="M1102">
            <v>77</v>
          </cell>
          <cell r="N1102">
            <v>0</v>
          </cell>
          <cell r="Q1102">
            <v>310</v>
          </cell>
          <cell r="R1102">
            <v>82</v>
          </cell>
          <cell r="S1102">
            <v>0</v>
          </cell>
          <cell r="U1102">
            <v>38</v>
          </cell>
          <cell r="V1102">
            <v>1688</v>
          </cell>
          <cell r="X1102">
            <v>0</v>
          </cell>
          <cell r="Y1102">
            <v>182</v>
          </cell>
          <cell r="Z1102">
            <v>33</v>
          </cell>
        </row>
        <row r="1103">
          <cell r="C1103">
            <v>102</v>
          </cell>
          <cell r="E1103">
            <v>11</v>
          </cell>
          <cell r="F1103">
            <v>2014</v>
          </cell>
          <cell r="G1103">
            <v>4129</v>
          </cell>
          <cell r="H1103">
            <v>4120</v>
          </cell>
          <cell r="I1103">
            <v>503</v>
          </cell>
          <cell r="L1103">
            <v>1853</v>
          </cell>
          <cell r="M1103">
            <v>65</v>
          </cell>
          <cell r="N1103">
            <v>3</v>
          </cell>
          <cell r="Q1103">
            <v>809</v>
          </cell>
          <cell r="R1103">
            <v>407</v>
          </cell>
          <cell r="S1103">
            <v>23</v>
          </cell>
          <cell r="U1103">
            <v>113</v>
          </cell>
          <cell r="V1103">
            <v>3184</v>
          </cell>
          <cell r="X1103">
            <v>0</v>
          </cell>
          <cell r="Y1103">
            <v>296</v>
          </cell>
          <cell r="Z1103">
            <v>61</v>
          </cell>
        </row>
        <row r="1104">
          <cell r="C1104">
            <v>103</v>
          </cell>
          <cell r="E1104">
            <v>11</v>
          </cell>
          <cell r="F1104">
            <v>2014</v>
          </cell>
          <cell r="G1104">
            <v>2113</v>
          </cell>
          <cell r="H1104">
            <v>2637</v>
          </cell>
          <cell r="I1104">
            <v>391</v>
          </cell>
          <cell r="L1104">
            <v>785</v>
          </cell>
          <cell r="M1104">
            <v>39</v>
          </cell>
          <cell r="N1104">
            <v>0</v>
          </cell>
          <cell r="Q1104">
            <v>389</v>
          </cell>
          <cell r="R1104">
            <v>226</v>
          </cell>
          <cell r="S1104">
            <v>9</v>
          </cell>
          <cell r="U1104">
            <v>24</v>
          </cell>
          <cell r="V1104">
            <v>2648</v>
          </cell>
          <cell r="X1104">
            <v>0</v>
          </cell>
          <cell r="Y1104">
            <v>152</v>
          </cell>
          <cell r="Z1104">
            <v>0</v>
          </cell>
        </row>
        <row r="1105">
          <cell r="C1105">
            <v>104</v>
          </cell>
          <cell r="E1105">
            <v>11</v>
          </cell>
          <cell r="F1105">
            <v>2014</v>
          </cell>
          <cell r="G1105">
            <v>1883</v>
          </cell>
          <cell r="H1105">
            <v>3769</v>
          </cell>
          <cell r="I1105">
            <v>56</v>
          </cell>
          <cell r="L1105">
            <v>44</v>
          </cell>
          <cell r="M1105">
            <v>0</v>
          </cell>
          <cell r="N1105">
            <v>0</v>
          </cell>
          <cell r="Q1105">
            <v>143</v>
          </cell>
          <cell r="R1105">
            <v>109</v>
          </cell>
          <cell r="S1105">
            <v>0</v>
          </cell>
          <cell r="U1105">
            <v>44</v>
          </cell>
          <cell r="V1105">
            <v>1097</v>
          </cell>
          <cell r="X1105">
            <v>0</v>
          </cell>
          <cell r="Y1105">
            <v>0</v>
          </cell>
          <cell r="Z1105">
            <v>0</v>
          </cell>
        </row>
        <row r="1106">
          <cell r="C1106">
            <v>105</v>
          </cell>
          <cell r="E1106">
            <v>11</v>
          </cell>
          <cell r="F1106">
            <v>2014</v>
          </cell>
          <cell r="G1106">
            <v>7121</v>
          </cell>
          <cell r="H1106">
            <v>8919</v>
          </cell>
          <cell r="I1106">
            <v>737</v>
          </cell>
          <cell r="L1106">
            <v>3710</v>
          </cell>
          <cell r="M1106">
            <v>36</v>
          </cell>
          <cell r="N1106">
            <v>53</v>
          </cell>
          <cell r="Q1106">
            <v>844</v>
          </cell>
          <cell r="R1106">
            <v>360</v>
          </cell>
          <cell r="S1106">
            <v>88</v>
          </cell>
          <cell r="U1106">
            <v>158</v>
          </cell>
          <cell r="V1106">
            <v>4494</v>
          </cell>
          <cell r="X1106">
            <v>156</v>
          </cell>
          <cell r="Y1106">
            <v>345</v>
          </cell>
          <cell r="Z1106">
            <v>85</v>
          </cell>
        </row>
        <row r="1107">
          <cell r="C1107">
            <v>106</v>
          </cell>
          <cell r="E1107">
            <v>11</v>
          </cell>
          <cell r="F1107">
            <v>2014</v>
          </cell>
          <cell r="G1107">
            <v>2692</v>
          </cell>
          <cell r="H1107">
            <v>2470</v>
          </cell>
          <cell r="I1107">
            <v>212</v>
          </cell>
          <cell r="L1107">
            <v>1409</v>
          </cell>
          <cell r="M1107">
            <v>13</v>
          </cell>
          <cell r="N1107">
            <v>6</v>
          </cell>
          <cell r="Q1107">
            <v>247</v>
          </cell>
          <cell r="R1107">
            <v>111</v>
          </cell>
          <cell r="S1107">
            <v>22</v>
          </cell>
          <cell r="U1107">
            <v>104</v>
          </cell>
          <cell r="V1107">
            <v>1496</v>
          </cell>
          <cell r="X1107">
            <v>124</v>
          </cell>
          <cell r="Y1107">
            <v>170</v>
          </cell>
          <cell r="Z1107">
            <v>8</v>
          </cell>
        </row>
        <row r="1108">
          <cell r="C1108">
            <v>107</v>
          </cell>
          <cell r="E1108">
            <v>11</v>
          </cell>
          <cell r="F1108">
            <v>2014</v>
          </cell>
          <cell r="G1108">
            <v>2925</v>
          </cell>
          <cell r="H1108">
            <v>4653</v>
          </cell>
          <cell r="I1108">
            <v>137</v>
          </cell>
          <cell r="L1108">
            <v>163</v>
          </cell>
          <cell r="M1108">
            <v>0</v>
          </cell>
          <cell r="N1108">
            <v>0</v>
          </cell>
          <cell r="Q1108">
            <v>126</v>
          </cell>
          <cell r="R1108">
            <v>67</v>
          </cell>
          <cell r="S1108">
            <v>0</v>
          </cell>
          <cell r="U1108">
            <v>24</v>
          </cell>
          <cell r="V1108">
            <v>2377</v>
          </cell>
          <cell r="X1108">
            <v>0</v>
          </cell>
          <cell r="Y1108">
            <v>75</v>
          </cell>
          <cell r="Z1108">
            <v>0</v>
          </cell>
        </row>
        <row r="1109">
          <cell r="C1109">
            <v>108</v>
          </cell>
          <cell r="E1109">
            <v>11</v>
          </cell>
          <cell r="F1109">
            <v>2014</v>
          </cell>
          <cell r="G1109">
            <v>985</v>
          </cell>
          <cell r="H1109">
            <v>336</v>
          </cell>
          <cell r="I1109">
            <v>144</v>
          </cell>
          <cell r="L1109">
            <v>412</v>
          </cell>
          <cell r="M1109">
            <v>0</v>
          </cell>
          <cell r="N1109">
            <v>3</v>
          </cell>
          <cell r="Q1109">
            <v>70</v>
          </cell>
          <cell r="R1109">
            <v>31</v>
          </cell>
          <cell r="S1109">
            <v>0</v>
          </cell>
          <cell r="U1109">
            <v>5</v>
          </cell>
          <cell r="V1109">
            <v>859</v>
          </cell>
          <cell r="X1109">
            <v>0</v>
          </cell>
          <cell r="Y1109">
            <v>34</v>
          </cell>
          <cell r="Z1109">
            <v>0</v>
          </cell>
        </row>
        <row r="1110">
          <cell r="C1110">
            <v>109</v>
          </cell>
          <cell r="E1110">
            <v>11</v>
          </cell>
          <cell r="F1110">
            <v>2014</v>
          </cell>
          <cell r="G1110">
            <v>2810</v>
          </cell>
          <cell r="H1110">
            <v>2501</v>
          </cell>
          <cell r="I1110">
            <v>207</v>
          </cell>
          <cell r="L1110">
            <v>765</v>
          </cell>
          <cell r="M1110">
            <v>23</v>
          </cell>
          <cell r="N1110">
            <v>2</v>
          </cell>
          <cell r="Q1110">
            <v>130</v>
          </cell>
          <cell r="R1110">
            <v>83</v>
          </cell>
          <cell r="S1110">
            <v>18</v>
          </cell>
          <cell r="U1110">
            <v>47</v>
          </cell>
          <cell r="V1110">
            <v>1144</v>
          </cell>
          <cell r="X1110">
            <v>0</v>
          </cell>
          <cell r="Y1110">
            <v>164</v>
          </cell>
          <cell r="Z1110">
            <v>16</v>
          </cell>
        </row>
        <row r="1111">
          <cell r="C1111">
            <v>110</v>
          </cell>
          <cell r="E1111">
            <v>11</v>
          </cell>
          <cell r="F1111">
            <v>2014</v>
          </cell>
          <cell r="G1111">
            <v>2137</v>
          </cell>
          <cell r="H1111">
            <v>1734</v>
          </cell>
          <cell r="I1111">
            <v>171</v>
          </cell>
          <cell r="L1111">
            <v>341</v>
          </cell>
          <cell r="M1111">
            <v>5</v>
          </cell>
          <cell r="N1111">
            <v>7</v>
          </cell>
          <cell r="Q1111">
            <v>311</v>
          </cell>
          <cell r="R1111">
            <v>39</v>
          </cell>
          <cell r="S1111">
            <v>0</v>
          </cell>
          <cell r="U1111">
            <v>14</v>
          </cell>
          <cell r="V1111">
            <v>1339</v>
          </cell>
          <cell r="X1111">
            <v>0</v>
          </cell>
          <cell r="Y1111">
            <v>45</v>
          </cell>
          <cell r="Z1111">
            <v>0</v>
          </cell>
        </row>
        <row r="1112">
          <cell r="C1112">
            <v>111</v>
          </cell>
          <cell r="E1112">
            <v>11</v>
          </cell>
          <cell r="F1112">
            <v>2014</v>
          </cell>
          <cell r="G1112">
            <v>2302</v>
          </cell>
          <cell r="H1112">
            <v>958</v>
          </cell>
          <cell r="I1112">
            <v>225</v>
          </cell>
          <cell r="L1112">
            <v>249</v>
          </cell>
          <cell r="M1112">
            <v>0</v>
          </cell>
          <cell r="N1112">
            <v>0</v>
          </cell>
          <cell r="Q1112">
            <v>321</v>
          </cell>
          <cell r="R1112">
            <v>52</v>
          </cell>
          <cell r="S1112">
            <v>0</v>
          </cell>
          <cell r="U1112">
            <v>12</v>
          </cell>
          <cell r="V1112">
            <v>785</v>
          </cell>
          <cell r="X1112">
            <v>0</v>
          </cell>
          <cell r="Y1112">
            <v>0</v>
          </cell>
          <cell r="Z1112">
            <v>0</v>
          </cell>
        </row>
        <row r="1113">
          <cell r="C1113">
            <v>112</v>
          </cell>
          <cell r="E1113">
            <v>11</v>
          </cell>
          <cell r="F1113">
            <v>2014</v>
          </cell>
          <cell r="G1113">
            <v>6192</v>
          </cell>
          <cell r="H1113">
            <v>550</v>
          </cell>
          <cell r="I1113">
            <v>334</v>
          </cell>
          <cell r="L1113">
            <v>860</v>
          </cell>
          <cell r="M1113">
            <v>0</v>
          </cell>
          <cell r="N1113">
            <v>3</v>
          </cell>
          <cell r="Q1113">
            <v>441</v>
          </cell>
          <cell r="R1113">
            <v>84</v>
          </cell>
          <cell r="S1113">
            <v>0</v>
          </cell>
          <cell r="U1113">
            <v>46</v>
          </cell>
          <cell r="V1113">
            <v>2940</v>
          </cell>
          <cell r="X1113">
            <v>0</v>
          </cell>
          <cell r="Y1113">
            <v>0</v>
          </cell>
          <cell r="Z1113">
            <v>70</v>
          </cell>
        </row>
        <row r="1114">
          <cell r="C1114">
            <v>201</v>
          </cell>
          <cell r="E1114">
            <v>12</v>
          </cell>
          <cell r="F1114">
            <v>2014</v>
          </cell>
          <cell r="G1114">
            <v>12133</v>
          </cell>
          <cell r="H1114">
            <v>15782</v>
          </cell>
          <cell r="I1114">
            <v>1038</v>
          </cell>
          <cell r="L1114">
            <v>7171</v>
          </cell>
          <cell r="M1114">
            <v>0</v>
          </cell>
          <cell r="N1114">
            <v>109</v>
          </cell>
          <cell r="Q1114">
            <v>1603</v>
          </cell>
          <cell r="R1114">
            <v>803</v>
          </cell>
          <cell r="S1114">
            <v>4</v>
          </cell>
          <cell r="U1114">
            <v>0</v>
          </cell>
          <cell r="V1114">
            <v>14638</v>
          </cell>
          <cell r="X1114">
            <v>230</v>
          </cell>
          <cell r="Y1114">
            <v>1079</v>
          </cell>
          <cell r="Z1114">
            <v>630</v>
          </cell>
        </row>
        <row r="1115">
          <cell r="C1115">
            <v>202</v>
          </cell>
          <cell r="E1115">
            <v>12</v>
          </cell>
          <cell r="F1115">
            <v>2014</v>
          </cell>
          <cell r="G1115">
            <v>5087</v>
          </cell>
          <cell r="H1115">
            <v>7674</v>
          </cell>
          <cell r="I1115">
            <v>696</v>
          </cell>
          <cell r="L1115">
            <v>4166</v>
          </cell>
          <cell r="M1115">
            <v>172</v>
          </cell>
          <cell r="N1115">
            <v>47</v>
          </cell>
          <cell r="Q1115">
            <v>1584</v>
          </cell>
          <cell r="R1115">
            <v>677</v>
          </cell>
          <cell r="S1115">
            <v>57</v>
          </cell>
          <cell r="U1115">
            <v>242</v>
          </cell>
          <cell r="V1115">
            <v>6475</v>
          </cell>
          <cell r="X1115">
            <v>180</v>
          </cell>
          <cell r="Y1115">
            <v>614</v>
          </cell>
          <cell r="Z1115">
            <v>204</v>
          </cell>
        </row>
        <row r="1116">
          <cell r="C1116">
            <v>203</v>
          </cell>
          <cell r="E1116">
            <v>12</v>
          </cell>
          <cell r="F1116">
            <v>2014</v>
          </cell>
          <cell r="G1116">
            <v>6354</v>
          </cell>
          <cell r="H1116">
            <v>4368</v>
          </cell>
          <cell r="I1116">
            <v>722</v>
          </cell>
          <cell r="L1116">
            <v>1669</v>
          </cell>
          <cell r="M1116">
            <v>49</v>
          </cell>
          <cell r="N1116">
            <v>20</v>
          </cell>
          <cell r="Q1116">
            <v>686</v>
          </cell>
          <cell r="R1116">
            <v>247</v>
          </cell>
          <cell r="S1116">
            <v>0</v>
          </cell>
          <cell r="U1116">
            <v>92</v>
          </cell>
          <cell r="V1116">
            <v>3285</v>
          </cell>
          <cell r="X1116">
            <v>30</v>
          </cell>
          <cell r="Y1116">
            <v>220</v>
          </cell>
          <cell r="Z1116">
            <v>31</v>
          </cell>
        </row>
        <row r="1117">
          <cell r="C1117">
            <v>204</v>
          </cell>
          <cell r="E1117">
            <v>12</v>
          </cell>
          <cell r="F1117">
            <v>2014</v>
          </cell>
          <cell r="G1117">
            <v>5349</v>
          </cell>
          <cell r="H1117">
            <v>4763</v>
          </cell>
          <cell r="I1117">
            <v>548</v>
          </cell>
          <cell r="L1117">
            <v>1108</v>
          </cell>
          <cell r="M1117">
            <v>55</v>
          </cell>
          <cell r="N1117">
            <v>0</v>
          </cell>
          <cell r="Q1117">
            <v>441</v>
          </cell>
          <cell r="R1117">
            <v>230</v>
          </cell>
          <cell r="S1117">
            <v>0</v>
          </cell>
          <cell r="U1117">
            <v>58</v>
          </cell>
          <cell r="V1117">
            <v>2986</v>
          </cell>
          <cell r="X1117">
            <v>0</v>
          </cell>
          <cell r="Y1117">
            <v>115</v>
          </cell>
          <cell r="Z1117">
            <v>30</v>
          </cell>
        </row>
        <row r="1118">
          <cell r="C1118">
            <v>205</v>
          </cell>
          <cell r="E1118">
            <v>12</v>
          </cell>
          <cell r="F1118">
            <v>2014</v>
          </cell>
          <cell r="G1118">
            <v>4415</v>
          </cell>
          <cell r="H1118">
            <v>4210</v>
          </cell>
          <cell r="I1118">
            <v>989</v>
          </cell>
          <cell r="L1118">
            <v>3692</v>
          </cell>
          <cell r="M1118">
            <v>64</v>
          </cell>
          <cell r="N1118">
            <v>183</v>
          </cell>
          <cell r="Q1118">
            <v>806</v>
          </cell>
          <cell r="R1118">
            <v>397</v>
          </cell>
          <cell r="S1118">
            <v>180</v>
          </cell>
          <cell r="U1118">
            <v>573</v>
          </cell>
          <cell r="V1118">
            <v>8744</v>
          </cell>
          <cell r="X1118">
            <v>1003</v>
          </cell>
          <cell r="Y1118">
            <v>90</v>
          </cell>
          <cell r="Z1118">
            <v>30</v>
          </cell>
        </row>
        <row r="1119">
          <cell r="C1119">
            <v>206</v>
          </cell>
          <cell r="E1119">
            <v>12</v>
          </cell>
          <cell r="F1119">
            <v>2014</v>
          </cell>
          <cell r="G1119">
            <v>3110</v>
          </cell>
          <cell r="H1119">
            <v>2602</v>
          </cell>
          <cell r="I1119">
            <v>159</v>
          </cell>
          <cell r="L1119">
            <v>765</v>
          </cell>
          <cell r="M1119">
            <v>19</v>
          </cell>
          <cell r="N1119">
            <v>0</v>
          </cell>
          <cell r="Q1119">
            <v>477</v>
          </cell>
          <cell r="R1119">
            <v>116</v>
          </cell>
          <cell r="S1119">
            <v>0</v>
          </cell>
          <cell r="U1119">
            <v>14</v>
          </cell>
          <cell r="V1119">
            <v>1815</v>
          </cell>
          <cell r="X1119">
            <v>0</v>
          </cell>
          <cell r="Y1119">
            <v>123</v>
          </cell>
          <cell r="Z1119">
            <v>53</v>
          </cell>
        </row>
        <row r="1120">
          <cell r="C1120">
            <v>207</v>
          </cell>
          <cell r="E1120">
            <v>12</v>
          </cell>
          <cell r="F1120">
            <v>2014</v>
          </cell>
          <cell r="G1120">
            <v>3139</v>
          </cell>
          <cell r="H1120">
            <v>3581</v>
          </cell>
          <cell r="I1120">
            <v>267</v>
          </cell>
          <cell r="L1120">
            <v>489</v>
          </cell>
          <cell r="M1120">
            <v>0</v>
          </cell>
          <cell r="N1120">
            <v>0</v>
          </cell>
          <cell r="Q1120">
            <v>294</v>
          </cell>
          <cell r="R1120">
            <v>137</v>
          </cell>
          <cell r="S1120">
            <v>0</v>
          </cell>
          <cell r="U1120">
            <v>32</v>
          </cell>
          <cell r="V1120">
            <v>1565</v>
          </cell>
          <cell r="X1120">
            <v>0</v>
          </cell>
          <cell r="Y1120">
            <v>232</v>
          </cell>
          <cell r="Z1120">
            <v>31</v>
          </cell>
        </row>
        <row r="1121">
          <cell r="C1121">
            <v>102</v>
          </cell>
          <cell r="E1121">
            <v>12</v>
          </cell>
          <cell r="F1121">
            <v>2014</v>
          </cell>
          <cell r="G1121">
            <v>4028</v>
          </cell>
          <cell r="H1121">
            <v>3160</v>
          </cell>
          <cell r="I1121">
            <v>344</v>
          </cell>
          <cell r="L1121">
            <v>1358</v>
          </cell>
          <cell r="M1121">
            <v>56</v>
          </cell>
          <cell r="N1121">
            <v>3</v>
          </cell>
          <cell r="Q1121">
            <v>710</v>
          </cell>
          <cell r="R1121">
            <v>317</v>
          </cell>
          <cell r="S1121">
            <v>3</v>
          </cell>
          <cell r="U1121">
            <v>98</v>
          </cell>
          <cell r="V1121">
            <v>3912</v>
          </cell>
          <cell r="X1121">
            <v>121</v>
          </cell>
          <cell r="Y1121">
            <v>235</v>
          </cell>
          <cell r="Z1121">
            <v>62</v>
          </cell>
        </row>
        <row r="1122">
          <cell r="C1122">
            <v>103</v>
          </cell>
          <cell r="E1122">
            <v>12</v>
          </cell>
          <cell r="F1122">
            <v>2014</v>
          </cell>
          <cell r="G1122">
            <v>1853</v>
          </cell>
          <cell r="H1122">
            <v>2278</v>
          </cell>
          <cell r="I1122">
            <v>264</v>
          </cell>
          <cell r="L1122">
            <v>615</v>
          </cell>
          <cell r="M1122">
            <v>2</v>
          </cell>
          <cell r="N1122">
            <v>1</v>
          </cell>
          <cell r="Q1122">
            <v>329</v>
          </cell>
          <cell r="R1122">
            <v>230</v>
          </cell>
          <cell r="S1122">
            <v>2</v>
          </cell>
          <cell r="U1122">
            <v>22</v>
          </cell>
          <cell r="V1122">
            <v>2213</v>
          </cell>
          <cell r="X1122">
            <v>0</v>
          </cell>
          <cell r="Y1122">
            <v>116</v>
          </cell>
          <cell r="Z1122">
            <v>0</v>
          </cell>
        </row>
        <row r="1123">
          <cell r="C1123">
            <v>104</v>
          </cell>
          <cell r="E1123">
            <v>12</v>
          </cell>
          <cell r="F1123">
            <v>2014</v>
          </cell>
          <cell r="G1123">
            <v>2470</v>
          </cell>
          <cell r="H1123">
            <v>4348</v>
          </cell>
          <cell r="I1123">
            <v>55</v>
          </cell>
          <cell r="L1123">
            <v>58</v>
          </cell>
          <cell r="M1123">
            <v>0</v>
          </cell>
          <cell r="N1123">
            <v>0</v>
          </cell>
          <cell r="Q1123">
            <v>160</v>
          </cell>
          <cell r="R1123">
            <v>124</v>
          </cell>
          <cell r="S1123">
            <v>0</v>
          </cell>
          <cell r="U1123">
            <v>60</v>
          </cell>
          <cell r="V1123">
            <v>1391</v>
          </cell>
          <cell r="X1123">
            <v>0</v>
          </cell>
          <cell r="Y1123">
            <v>0</v>
          </cell>
          <cell r="Z1123">
            <v>0</v>
          </cell>
        </row>
        <row r="1124">
          <cell r="C1124">
            <v>105</v>
          </cell>
          <cell r="E1124">
            <v>12</v>
          </cell>
          <cell r="F1124">
            <v>2014</v>
          </cell>
          <cell r="G1124">
            <v>6624</v>
          </cell>
          <cell r="H1124">
            <v>8413</v>
          </cell>
          <cell r="I1124">
            <v>567</v>
          </cell>
          <cell r="L1124">
            <v>3254</v>
          </cell>
          <cell r="M1124">
            <v>28</v>
          </cell>
          <cell r="N1124">
            <v>48</v>
          </cell>
          <cell r="Q1124">
            <v>722</v>
          </cell>
          <cell r="R1124">
            <v>341</v>
          </cell>
          <cell r="S1124">
            <v>75</v>
          </cell>
          <cell r="U1124">
            <v>118</v>
          </cell>
          <cell r="V1124">
            <v>4927</v>
          </cell>
          <cell r="X1124">
            <v>160</v>
          </cell>
          <cell r="Y1124">
            <v>341</v>
          </cell>
          <cell r="Z1124">
            <v>74</v>
          </cell>
        </row>
        <row r="1125">
          <cell r="C1125">
            <v>106</v>
          </cell>
          <cell r="E1125">
            <v>12</v>
          </cell>
          <cell r="F1125">
            <v>2014</v>
          </cell>
          <cell r="G1125">
            <v>2588</v>
          </cell>
          <cell r="H1125">
            <v>2518</v>
          </cell>
          <cell r="I1125">
            <v>160</v>
          </cell>
          <cell r="L1125">
            <v>1483</v>
          </cell>
          <cell r="M1125">
            <v>18</v>
          </cell>
          <cell r="N1125">
            <v>2</v>
          </cell>
          <cell r="Q1125">
            <v>281</v>
          </cell>
          <cell r="R1125">
            <v>101</v>
          </cell>
          <cell r="S1125">
            <v>31</v>
          </cell>
          <cell r="U1125">
            <v>110</v>
          </cell>
          <cell r="V1125">
            <v>1779</v>
          </cell>
          <cell r="X1125">
            <v>62</v>
          </cell>
          <cell r="Y1125">
            <v>115</v>
          </cell>
          <cell r="Z1125">
            <v>4</v>
          </cell>
        </row>
        <row r="1126">
          <cell r="C1126">
            <v>107</v>
          </cell>
          <cell r="E1126">
            <v>12</v>
          </cell>
          <cell r="F1126">
            <v>2014</v>
          </cell>
          <cell r="G1126">
            <v>5034</v>
          </cell>
          <cell r="H1126">
            <v>5131</v>
          </cell>
          <cell r="I1126">
            <v>61</v>
          </cell>
          <cell r="L1126">
            <v>286</v>
          </cell>
          <cell r="M1126">
            <v>0</v>
          </cell>
          <cell r="N1126">
            <v>0</v>
          </cell>
          <cell r="Q1126">
            <v>139</v>
          </cell>
          <cell r="R1126">
            <v>112</v>
          </cell>
          <cell r="S1126">
            <v>0</v>
          </cell>
          <cell r="U1126">
            <v>36</v>
          </cell>
          <cell r="V1126">
            <v>2284</v>
          </cell>
          <cell r="X1126">
            <v>0</v>
          </cell>
          <cell r="Y1126">
            <v>87</v>
          </cell>
          <cell r="Z1126">
            <v>0</v>
          </cell>
        </row>
        <row r="1127">
          <cell r="C1127">
            <v>108</v>
          </cell>
          <cell r="E1127">
            <v>12</v>
          </cell>
          <cell r="F1127">
            <v>2014</v>
          </cell>
          <cell r="G1127">
            <v>1234</v>
          </cell>
          <cell r="H1127">
            <v>596</v>
          </cell>
          <cell r="I1127">
            <v>93</v>
          </cell>
          <cell r="L1127">
            <v>214</v>
          </cell>
          <cell r="M1127">
            <v>0</v>
          </cell>
          <cell r="N1127">
            <v>0</v>
          </cell>
          <cell r="Q1127">
            <v>82</v>
          </cell>
          <cell r="R1127">
            <v>20</v>
          </cell>
          <cell r="S1127">
            <v>0</v>
          </cell>
          <cell r="U1127">
            <v>2</v>
          </cell>
          <cell r="V1127">
            <v>889</v>
          </cell>
          <cell r="X1127">
            <v>0</v>
          </cell>
          <cell r="Y1127">
            <v>30</v>
          </cell>
          <cell r="Z1127">
            <v>0</v>
          </cell>
        </row>
        <row r="1128">
          <cell r="C1128">
            <v>109</v>
          </cell>
          <cell r="E1128">
            <v>12</v>
          </cell>
          <cell r="F1128">
            <v>2014</v>
          </cell>
          <cell r="G1128">
            <v>2345</v>
          </cell>
          <cell r="H1128">
            <v>2348</v>
          </cell>
          <cell r="I1128">
            <v>212</v>
          </cell>
          <cell r="L1128">
            <v>763</v>
          </cell>
          <cell r="M1128">
            <v>2</v>
          </cell>
          <cell r="N1128">
            <v>7</v>
          </cell>
          <cell r="Q1128">
            <v>132</v>
          </cell>
          <cell r="R1128">
            <v>88</v>
          </cell>
          <cell r="S1128">
            <v>15</v>
          </cell>
          <cell r="U1128">
            <v>45</v>
          </cell>
          <cell r="V1128">
            <v>1142</v>
          </cell>
          <cell r="X1128">
            <v>0</v>
          </cell>
          <cell r="Y1128">
            <v>119</v>
          </cell>
          <cell r="Z1128">
            <v>13</v>
          </cell>
        </row>
        <row r="1129">
          <cell r="C1129">
            <v>110</v>
          </cell>
          <cell r="E1129">
            <v>12</v>
          </cell>
          <cell r="F1129">
            <v>2014</v>
          </cell>
          <cell r="G1129">
            <v>3285</v>
          </cell>
          <cell r="H1129">
            <v>716</v>
          </cell>
          <cell r="I1129">
            <v>143</v>
          </cell>
          <cell r="L1129">
            <v>452</v>
          </cell>
          <cell r="M1129">
            <v>5</v>
          </cell>
          <cell r="N1129">
            <v>15</v>
          </cell>
          <cell r="Q1129">
            <v>293</v>
          </cell>
          <cell r="R1129">
            <v>32</v>
          </cell>
          <cell r="S1129">
            <v>0</v>
          </cell>
          <cell r="U1129">
            <v>20</v>
          </cell>
          <cell r="V1129">
            <v>1376</v>
          </cell>
          <cell r="X1129">
            <v>0</v>
          </cell>
          <cell r="Y1129">
            <v>59</v>
          </cell>
          <cell r="Z1129">
            <v>0</v>
          </cell>
        </row>
        <row r="1130">
          <cell r="C1130">
            <v>111</v>
          </cell>
          <cell r="E1130">
            <v>12</v>
          </cell>
          <cell r="F1130">
            <v>2014</v>
          </cell>
          <cell r="G1130">
            <v>2365</v>
          </cell>
          <cell r="H1130">
            <v>990</v>
          </cell>
          <cell r="I1130">
            <v>247</v>
          </cell>
          <cell r="L1130">
            <v>283</v>
          </cell>
          <cell r="M1130">
            <v>0</v>
          </cell>
          <cell r="N1130">
            <v>0</v>
          </cell>
          <cell r="Q1130">
            <v>315</v>
          </cell>
          <cell r="R1130">
            <v>61</v>
          </cell>
          <cell r="S1130">
            <v>0</v>
          </cell>
          <cell r="U1130">
            <v>18</v>
          </cell>
          <cell r="V1130">
            <v>785</v>
          </cell>
          <cell r="X1130">
            <v>0</v>
          </cell>
          <cell r="Y1130">
            <v>0</v>
          </cell>
          <cell r="Z1130">
            <v>0</v>
          </cell>
        </row>
        <row r="1131">
          <cell r="C1131">
            <v>112</v>
          </cell>
          <cell r="E1131">
            <v>12</v>
          </cell>
          <cell r="F1131">
            <v>2014</v>
          </cell>
          <cell r="G1131">
            <v>6326</v>
          </cell>
          <cell r="H1131">
            <v>5863</v>
          </cell>
          <cell r="I1131">
            <v>363</v>
          </cell>
          <cell r="L1131">
            <v>997</v>
          </cell>
          <cell r="M1131">
            <v>0</v>
          </cell>
          <cell r="N1131">
            <v>0</v>
          </cell>
          <cell r="Q1131">
            <v>430</v>
          </cell>
          <cell r="R1131">
            <v>87</v>
          </cell>
          <cell r="S1131">
            <v>0</v>
          </cell>
          <cell r="U1131">
            <v>79</v>
          </cell>
          <cell r="V1131">
            <v>3292</v>
          </cell>
          <cell r="X1131">
            <v>0</v>
          </cell>
          <cell r="Y1131">
            <v>0</v>
          </cell>
          <cell r="Z1131">
            <v>65</v>
          </cell>
        </row>
        <row r="1132">
          <cell r="C1132">
            <v>301</v>
          </cell>
          <cell r="E1132">
            <v>12</v>
          </cell>
          <cell r="F1132">
            <v>2014</v>
          </cell>
          <cell r="G1132">
            <v>10288</v>
          </cell>
          <cell r="H1132">
            <v>3844</v>
          </cell>
          <cell r="I1132">
            <v>1466</v>
          </cell>
          <cell r="L1132">
            <v>3148</v>
          </cell>
          <cell r="M1132">
            <v>104</v>
          </cell>
          <cell r="N1132">
            <v>107</v>
          </cell>
          <cell r="Q1132">
            <v>1916</v>
          </cell>
          <cell r="R1132">
            <v>2339</v>
          </cell>
          <cell r="S1132">
            <v>71</v>
          </cell>
          <cell r="U1132">
            <v>362</v>
          </cell>
          <cell r="V1132">
            <v>7830</v>
          </cell>
          <cell r="X1132">
            <v>190</v>
          </cell>
          <cell r="Y1132">
            <v>462</v>
          </cell>
          <cell r="Z1132">
            <v>91</v>
          </cell>
        </row>
        <row r="1133">
          <cell r="C1133">
            <v>302</v>
          </cell>
          <cell r="E1133">
            <v>12</v>
          </cell>
          <cell r="F1133">
            <v>2014</v>
          </cell>
          <cell r="G1133">
            <v>19637</v>
          </cell>
          <cell r="H1133">
            <v>2555</v>
          </cell>
          <cell r="I1133">
            <v>856</v>
          </cell>
          <cell r="L1133">
            <v>2955</v>
          </cell>
          <cell r="M1133">
            <v>33</v>
          </cell>
          <cell r="N1133">
            <v>93</v>
          </cell>
          <cell r="Q1133">
            <v>1339</v>
          </cell>
          <cell r="R1133">
            <v>508</v>
          </cell>
          <cell r="S1133">
            <v>9</v>
          </cell>
          <cell r="U1133">
            <v>203</v>
          </cell>
          <cell r="V1133">
            <v>9685</v>
          </cell>
          <cell r="X1133">
            <v>388</v>
          </cell>
          <cell r="Y1133">
            <v>766</v>
          </cell>
          <cell r="Z1133">
            <v>253</v>
          </cell>
        </row>
        <row r="1134">
          <cell r="C1134">
            <v>303</v>
          </cell>
          <cell r="E1134">
            <v>12</v>
          </cell>
          <cell r="F1134">
            <v>2014</v>
          </cell>
          <cell r="G1134">
            <v>5291</v>
          </cell>
          <cell r="H1134">
            <v>1150</v>
          </cell>
          <cell r="I1134">
            <v>506</v>
          </cell>
          <cell r="L1134">
            <v>1644</v>
          </cell>
          <cell r="M1134">
            <v>0</v>
          </cell>
          <cell r="N1134">
            <v>0</v>
          </cell>
          <cell r="Q1134">
            <v>975</v>
          </cell>
          <cell r="R1134">
            <v>119</v>
          </cell>
          <cell r="S1134">
            <v>0</v>
          </cell>
          <cell r="U1134">
            <v>29</v>
          </cell>
          <cell r="V1134">
            <v>2674</v>
          </cell>
          <cell r="X1134">
            <v>0</v>
          </cell>
          <cell r="Y1134">
            <v>135</v>
          </cell>
          <cell r="Z1134">
            <v>5</v>
          </cell>
        </row>
        <row r="1135">
          <cell r="C1135">
            <v>304</v>
          </cell>
          <cell r="E1135">
            <v>12</v>
          </cell>
          <cell r="F1135">
            <v>2014</v>
          </cell>
          <cell r="G1135">
            <v>11480</v>
          </cell>
          <cell r="H1135">
            <v>11236</v>
          </cell>
          <cell r="I1135">
            <v>542</v>
          </cell>
          <cell r="L1135">
            <v>929</v>
          </cell>
          <cell r="M1135">
            <v>0</v>
          </cell>
          <cell r="N1135">
            <v>0</v>
          </cell>
          <cell r="Q1135">
            <v>1362</v>
          </cell>
          <cell r="R1135">
            <v>328</v>
          </cell>
          <cell r="S1135">
            <v>0</v>
          </cell>
          <cell r="U1135">
            <v>85</v>
          </cell>
          <cell r="V1135">
            <v>6051</v>
          </cell>
          <cell r="X1135">
            <v>0</v>
          </cell>
          <cell r="Y1135">
            <v>316</v>
          </cell>
          <cell r="Z1135">
            <v>9</v>
          </cell>
        </row>
        <row r="1136">
          <cell r="C1136">
            <v>305</v>
          </cell>
          <cell r="E1136">
            <v>12</v>
          </cell>
          <cell r="F1136">
            <v>2014</v>
          </cell>
          <cell r="G1136">
            <v>7537</v>
          </cell>
          <cell r="H1136">
            <v>10342</v>
          </cell>
          <cell r="I1136">
            <v>501</v>
          </cell>
          <cell r="L1136">
            <v>1909</v>
          </cell>
          <cell r="M1136">
            <v>76</v>
          </cell>
          <cell r="N1136">
            <v>39</v>
          </cell>
          <cell r="Q1136">
            <v>992</v>
          </cell>
          <cell r="R1136">
            <v>128</v>
          </cell>
          <cell r="S1136">
            <v>35</v>
          </cell>
          <cell r="U1136">
            <v>135</v>
          </cell>
          <cell r="V1136">
            <v>4810</v>
          </cell>
          <cell r="X1136">
            <v>3</v>
          </cell>
          <cell r="Y1136">
            <v>153</v>
          </cell>
          <cell r="Z1136">
            <v>39</v>
          </cell>
        </row>
        <row r="1137">
          <cell r="C1137">
            <v>306</v>
          </cell>
          <cell r="E1137">
            <v>12</v>
          </cell>
          <cell r="F1137">
            <v>2014</v>
          </cell>
          <cell r="G1137">
            <v>4638</v>
          </cell>
          <cell r="H1137">
            <v>1724</v>
          </cell>
          <cell r="I1137">
            <v>258</v>
          </cell>
          <cell r="L1137">
            <v>958</v>
          </cell>
          <cell r="M1137">
            <v>0</v>
          </cell>
          <cell r="N1137">
            <v>0</v>
          </cell>
          <cell r="Q1137">
            <v>239</v>
          </cell>
          <cell r="R1137">
            <v>128</v>
          </cell>
          <cell r="S1137">
            <v>0</v>
          </cell>
          <cell r="U1137">
            <v>27</v>
          </cell>
          <cell r="V1137">
            <v>1869</v>
          </cell>
          <cell r="X1137">
            <v>0</v>
          </cell>
          <cell r="Y1137">
            <v>235</v>
          </cell>
          <cell r="Z1137">
            <v>29</v>
          </cell>
        </row>
        <row r="1138">
          <cell r="C1138">
            <v>307</v>
          </cell>
          <cell r="E1138">
            <v>12</v>
          </cell>
          <cell r="F1138">
            <v>2014</v>
          </cell>
          <cell r="G1138">
            <v>6141</v>
          </cell>
          <cell r="H1138">
            <v>504</v>
          </cell>
          <cell r="I1138">
            <v>676</v>
          </cell>
          <cell r="L1138">
            <v>860</v>
          </cell>
          <cell r="M1138">
            <v>0</v>
          </cell>
          <cell r="N1138">
            <v>0</v>
          </cell>
          <cell r="Q1138">
            <v>2090</v>
          </cell>
          <cell r="R1138">
            <v>296</v>
          </cell>
          <cell r="S1138">
            <v>0</v>
          </cell>
          <cell r="U1138">
            <v>18</v>
          </cell>
          <cell r="V1138">
            <v>1489</v>
          </cell>
          <cell r="X1138">
            <v>0</v>
          </cell>
          <cell r="Y1138">
            <v>0</v>
          </cell>
          <cell r="Z1138">
            <v>0</v>
          </cell>
        </row>
        <row r="1139">
          <cell r="C1139">
            <v>308</v>
          </cell>
          <cell r="E1139">
            <v>12</v>
          </cell>
          <cell r="F1139">
            <v>2014</v>
          </cell>
          <cell r="G1139">
            <v>4408</v>
          </cell>
          <cell r="H1139">
            <v>1936</v>
          </cell>
          <cell r="I1139">
            <v>489</v>
          </cell>
          <cell r="L1139">
            <v>781</v>
          </cell>
          <cell r="M1139">
            <v>0</v>
          </cell>
          <cell r="N1139">
            <v>0</v>
          </cell>
          <cell r="Q1139">
            <v>443</v>
          </cell>
          <cell r="R1139">
            <v>130</v>
          </cell>
          <cell r="S1139">
            <v>4</v>
          </cell>
          <cell r="U1139">
            <v>21</v>
          </cell>
          <cell r="V1139">
            <v>2584</v>
          </cell>
          <cell r="X1139">
            <v>0</v>
          </cell>
          <cell r="Y1139">
            <v>77</v>
          </cell>
          <cell r="Z1139">
            <v>0</v>
          </cell>
        </row>
        <row r="1140">
          <cell r="C1140">
            <v>401</v>
          </cell>
          <cell r="E1140">
            <v>12</v>
          </cell>
          <cell r="F1140">
            <v>2014</v>
          </cell>
          <cell r="G1140">
            <v>8708</v>
          </cell>
          <cell r="H1140">
            <v>12520</v>
          </cell>
          <cell r="I1140">
            <v>1863</v>
          </cell>
          <cell r="L1140">
            <v>7164</v>
          </cell>
          <cell r="M1140">
            <v>93</v>
          </cell>
          <cell r="N1140">
            <v>196</v>
          </cell>
          <cell r="Q1140">
            <v>1480</v>
          </cell>
          <cell r="R1140">
            <v>1120</v>
          </cell>
          <cell r="S1140">
            <v>149</v>
          </cell>
          <cell r="U1140">
            <v>345</v>
          </cell>
          <cell r="V1140">
            <v>17358</v>
          </cell>
          <cell r="X1140">
            <v>532</v>
          </cell>
          <cell r="Y1140">
            <v>1118</v>
          </cell>
          <cell r="Z1140">
            <v>573</v>
          </cell>
        </row>
        <row r="1141">
          <cell r="C1141">
            <v>402</v>
          </cell>
          <cell r="E1141">
            <v>12</v>
          </cell>
          <cell r="F1141">
            <v>2014</v>
          </cell>
          <cell r="G1141">
            <v>4425</v>
          </cell>
          <cell r="H1141">
            <v>1814</v>
          </cell>
          <cell r="I1141">
            <v>499</v>
          </cell>
          <cell r="L1141">
            <v>2768</v>
          </cell>
          <cell r="M1141">
            <v>34</v>
          </cell>
          <cell r="N1141">
            <v>78</v>
          </cell>
          <cell r="Q1141">
            <v>421</v>
          </cell>
          <cell r="R1141">
            <v>237</v>
          </cell>
          <cell r="S1141">
            <v>24</v>
          </cell>
          <cell r="U1141">
            <v>102</v>
          </cell>
          <cell r="V1141">
            <v>3419</v>
          </cell>
          <cell r="X1141">
            <v>50</v>
          </cell>
          <cell r="Y1141">
            <v>125</v>
          </cell>
          <cell r="Z1141">
            <v>81</v>
          </cell>
        </row>
        <row r="1142">
          <cell r="C1142">
            <v>403</v>
          </cell>
          <cell r="E1142">
            <v>12</v>
          </cell>
          <cell r="F1142">
            <v>2014</v>
          </cell>
          <cell r="G1142">
            <v>3159</v>
          </cell>
          <cell r="H1142">
            <v>3466</v>
          </cell>
          <cell r="I1142">
            <v>610</v>
          </cell>
          <cell r="L1142">
            <v>2205</v>
          </cell>
          <cell r="M1142">
            <v>40</v>
          </cell>
          <cell r="N1142">
            <v>57</v>
          </cell>
          <cell r="Q1142">
            <v>361</v>
          </cell>
          <cell r="R1142">
            <v>182</v>
          </cell>
          <cell r="S1142">
            <v>7</v>
          </cell>
          <cell r="U1142">
            <v>81</v>
          </cell>
          <cell r="V1142">
            <v>4600</v>
          </cell>
          <cell r="X1142">
            <v>0</v>
          </cell>
          <cell r="Y1142">
            <v>184</v>
          </cell>
          <cell r="Z1142">
            <v>0</v>
          </cell>
        </row>
        <row r="1143">
          <cell r="C1143">
            <v>404</v>
          </cell>
          <cell r="E1143">
            <v>12</v>
          </cell>
          <cell r="F1143">
            <v>2014</v>
          </cell>
          <cell r="G1143">
            <v>5131</v>
          </cell>
          <cell r="H1143">
            <v>4968</v>
          </cell>
          <cell r="I1143">
            <v>420</v>
          </cell>
          <cell r="L1143">
            <v>2482</v>
          </cell>
          <cell r="M1143">
            <v>23</v>
          </cell>
          <cell r="N1143">
            <v>62</v>
          </cell>
          <cell r="Q1143">
            <v>635</v>
          </cell>
          <cell r="R1143">
            <v>150</v>
          </cell>
          <cell r="S1143">
            <v>28</v>
          </cell>
          <cell r="U1143">
            <v>58</v>
          </cell>
          <cell r="V1143">
            <v>4944</v>
          </cell>
          <cell r="X1143">
            <v>0</v>
          </cell>
          <cell r="Y1143">
            <v>460</v>
          </cell>
          <cell r="Z1143">
            <v>76</v>
          </cell>
        </row>
        <row r="1144">
          <cell r="C1144">
            <v>405</v>
          </cell>
          <cell r="E1144">
            <v>12</v>
          </cell>
          <cell r="F1144">
            <v>2014</v>
          </cell>
          <cell r="G1144">
            <v>2737</v>
          </cell>
          <cell r="H1144">
            <v>1817</v>
          </cell>
          <cell r="I1144">
            <v>369</v>
          </cell>
          <cell r="L1144">
            <v>1788</v>
          </cell>
          <cell r="M1144">
            <v>38</v>
          </cell>
          <cell r="N1144">
            <v>111</v>
          </cell>
          <cell r="Q1144">
            <v>218</v>
          </cell>
          <cell r="R1144">
            <v>43</v>
          </cell>
          <cell r="S1144">
            <v>57</v>
          </cell>
          <cell r="U1144">
            <v>129</v>
          </cell>
          <cell r="V1144">
            <v>3711</v>
          </cell>
          <cell r="X1144">
            <v>0</v>
          </cell>
          <cell r="Y1144">
            <v>149</v>
          </cell>
          <cell r="Z1144">
            <v>44</v>
          </cell>
        </row>
        <row r="1145">
          <cell r="C1145">
            <v>406</v>
          </cell>
          <cell r="E1145">
            <v>12</v>
          </cell>
          <cell r="F1145">
            <v>2014</v>
          </cell>
          <cell r="G1145">
            <v>2478</v>
          </cell>
          <cell r="H1145">
            <v>2304</v>
          </cell>
          <cell r="I1145">
            <v>292</v>
          </cell>
          <cell r="L1145">
            <v>646</v>
          </cell>
          <cell r="M1145">
            <v>0</v>
          </cell>
          <cell r="N1145">
            <v>0</v>
          </cell>
          <cell r="Q1145">
            <v>202</v>
          </cell>
          <cell r="R1145">
            <v>146</v>
          </cell>
          <cell r="S1145">
            <v>0</v>
          </cell>
          <cell r="U1145">
            <v>62</v>
          </cell>
          <cell r="V1145">
            <v>695</v>
          </cell>
          <cell r="X1145">
            <v>0</v>
          </cell>
          <cell r="Y1145">
            <v>153</v>
          </cell>
          <cell r="Z1145">
            <v>0</v>
          </cell>
        </row>
        <row r="1146">
          <cell r="C1146">
            <v>407</v>
          </cell>
          <cell r="E1146">
            <v>12</v>
          </cell>
          <cell r="F1146">
            <v>2014</v>
          </cell>
          <cell r="G1146">
            <v>6645</v>
          </cell>
          <cell r="H1146">
            <v>1631</v>
          </cell>
          <cell r="I1146">
            <v>653</v>
          </cell>
          <cell r="L1146">
            <v>2110</v>
          </cell>
          <cell r="M1146">
            <v>15</v>
          </cell>
          <cell r="N1146">
            <v>0</v>
          </cell>
          <cell r="Q1146">
            <v>647</v>
          </cell>
          <cell r="R1146">
            <v>352</v>
          </cell>
          <cell r="S1146">
            <v>0</v>
          </cell>
          <cell r="U1146">
            <v>87</v>
          </cell>
          <cell r="V1146">
            <v>3020</v>
          </cell>
          <cell r="X1146">
            <v>0</v>
          </cell>
          <cell r="Y1146">
            <v>281</v>
          </cell>
          <cell r="Z1146">
            <v>204</v>
          </cell>
        </row>
        <row r="1147">
          <cell r="C1147">
            <v>408</v>
          </cell>
          <cell r="E1147">
            <v>12</v>
          </cell>
          <cell r="F1147">
            <v>2014</v>
          </cell>
          <cell r="G1147">
            <v>3665</v>
          </cell>
          <cell r="H1147">
            <v>2414</v>
          </cell>
          <cell r="I1147">
            <v>332</v>
          </cell>
          <cell r="L1147">
            <v>792</v>
          </cell>
          <cell r="M1147">
            <v>0</v>
          </cell>
          <cell r="N1147">
            <v>0</v>
          </cell>
          <cell r="Q1147">
            <v>1411</v>
          </cell>
          <cell r="R1147">
            <v>100</v>
          </cell>
          <cell r="S1147">
            <v>0</v>
          </cell>
          <cell r="U1147">
            <v>27</v>
          </cell>
          <cell r="V1147">
            <v>1470</v>
          </cell>
          <cell r="X1147">
            <v>0</v>
          </cell>
          <cell r="Y1147">
            <v>0</v>
          </cell>
          <cell r="Z1147">
            <v>0</v>
          </cell>
        </row>
        <row r="1148">
          <cell r="C1148">
            <v>409</v>
          </cell>
          <cell r="E1148">
            <v>12</v>
          </cell>
          <cell r="F1148">
            <v>2014</v>
          </cell>
          <cell r="G1148">
            <v>6430</v>
          </cell>
          <cell r="H1148">
            <v>5521</v>
          </cell>
          <cell r="I1148">
            <v>363</v>
          </cell>
          <cell r="L1148">
            <v>985</v>
          </cell>
          <cell r="M1148">
            <v>61</v>
          </cell>
          <cell r="N1148">
            <v>10</v>
          </cell>
          <cell r="Q1148">
            <v>649</v>
          </cell>
          <cell r="R1148">
            <v>134</v>
          </cell>
          <cell r="S1148">
            <v>8</v>
          </cell>
          <cell r="U1148">
            <v>42</v>
          </cell>
          <cell r="V1148">
            <v>2836</v>
          </cell>
          <cell r="X1148">
            <v>0</v>
          </cell>
          <cell r="Y1148">
            <v>298</v>
          </cell>
          <cell r="Z1148">
            <v>0</v>
          </cell>
        </row>
        <row r="1149">
          <cell r="C1149">
            <v>410</v>
          </cell>
          <cell r="E1149">
            <v>12</v>
          </cell>
          <cell r="F1149">
            <v>2014</v>
          </cell>
          <cell r="G1149">
            <v>9104</v>
          </cell>
          <cell r="H1149">
            <v>3301</v>
          </cell>
          <cell r="I1149">
            <v>1372</v>
          </cell>
          <cell r="L1149">
            <v>3920</v>
          </cell>
          <cell r="M1149">
            <v>62</v>
          </cell>
          <cell r="N1149">
            <v>96</v>
          </cell>
          <cell r="Q1149">
            <v>659</v>
          </cell>
          <cell r="R1149">
            <v>605</v>
          </cell>
          <cell r="S1149">
            <v>29</v>
          </cell>
          <cell r="U1149">
            <v>275</v>
          </cell>
          <cell r="V1149">
            <v>6199</v>
          </cell>
          <cell r="X1149">
            <v>84</v>
          </cell>
          <cell r="Y1149">
            <v>15</v>
          </cell>
          <cell r="Z1149">
            <v>50</v>
          </cell>
        </row>
        <row r="1150">
          <cell r="C1150">
            <v>411</v>
          </cell>
          <cell r="E1150">
            <v>12</v>
          </cell>
          <cell r="F1150">
            <v>2014</v>
          </cell>
          <cell r="G1150">
            <v>590</v>
          </cell>
          <cell r="H1150">
            <v>2456</v>
          </cell>
          <cell r="I1150">
            <v>434</v>
          </cell>
          <cell r="L1150">
            <v>625</v>
          </cell>
          <cell r="M1150">
            <v>0</v>
          </cell>
          <cell r="N1150">
            <v>0</v>
          </cell>
          <cell r="Q1150">
            <v>145</v>
          </cell>
          <cell r="R1150">
            <v>116</v>
          </cell>
          <cell r="S1150">
            <v>0</v>
          </cell>
          <cell r="U1150">
            <v>14</v>
          </cell>
          <cell r="V1150">
            <v>2388</v>
          </cell>
          <cell r="X1150">
            <v>0</v>
          </cell>
          <cell r="Y1150">
            <v>114</v>
          </cell>
          <cell r="Z1150">
            <v>21</v>
          </cell>
        </row>
        <row r="1151">
          <cell r="C1151">
            <v>501</v>
          </cell>
          <cell r="E1151">
            <v>12</v>
          </cell>
          <cell r="F1151">
            <v>2014</v>
          </cell>
          <cell r="G1151">
            <v>8605</v>
          </cell>
          <cell r="H1151">
            <v>9438</v>
          </cell>
          <cell r="I1151">
            <v>1153</v>
          </cell>
          <cell r="L1151">
            <v>4766</v>
          </cell>
          <cell r="M1151">
            <v>98</v>
          </cell>
          <cell r="N1151">
            <v>83</v>
          </cell>
          <cell r="Q1151">
            <v>1046</v>
          </cell>
          <cell r="R1151">
            <v>719</v>
          </cell>
          <cell r="S1151">
            <v>95</v>
          </cell>
          <cell r="U1151">
            <v>209</v>
          </cell>
          <cell r="V1151">
            <v>7764</v>
          </cell>
          <cell r="X1151">
            <v>337</v>
          </cell>
          <cell r="Y1151">
            <v>444</v>
          </cell>
          <cell r="Z1151">
            <v>203</v>
          </cell>
        </row>
        <row r="1152">
          <cell r="C1152">
            <v>502</v>
          </cell>
          <cell r="E1152">
            <v>12</v>
          </cell>
          <cell r="F1152">
            <v>2014</v>
          </cell>
          <cell r="G1152">
            <v>2129</v>
          </cell>
          <cell r="H1152">
            <v>3014</v>
          </cell>
          <cell r="I1152">
            <v>274</v>
          </cell>
          <cell r="L1152">
            <v>821</v>
          </cell>
          <cell r="M1152">
            <v>21</v>
          </cell>
          <cell r="N1152">
            <v>13</v>
          </cell>
          <cell r="Q1152">
            <v>239</v>
          </cell>
          <cell r="R1152">
            <v>108</v>
          </cell>
          <cell r="S1152">
            <v>14</v>
          </cell>
          <cell r="U1152">
            <v>41</v>
          </cell>
          <cell r="V1152">
            <v>1671</v>
          </cell>
          <cell r="X1152">
            <v>42</v>
          </cell>
          <cell r="Y1152">
            <v>170</v>
          </cell>
          <cell r="Z1152">
            <v>0</v>
          </cell>
        </row>
        <row r="1153">
          <cell r="C1153">
            <v>503</v>
          </cell>
          <cell r="E1153">
            <v>12</v>
          </cell>
          <cell r="F1153">
            <v>2014</v>
          </cell>
          <cell r="G1153">
            <v>3768</v>
          </cell>
          <cell r="H1153">
            <v>5731</v>
          </cell>
          <cell r="I1153">
            <v>528</v>
          </cell>
          <cell r="L1153">
            <v>2388</v>
          </cell>
          <cell r="M1153">
            <v>54</v>
          </cell>
          <cell r="N1153">
            <v>42</v>
          </cell>
          <cell r="Q1153">
            <v>513</v>
          </cell>
          <cell r="R1153">
            <v>395</v>
          </cell>
          <cell r="S1153">
            <v>67</v>
          </cell>
          <cell r="U1153">
            <v>142</v>
          </cell>
          <cell r="V1153">
            <v>3904</v>
          </cell>
          <cell r="X1153">
            <v>98</v>
          </cell>
          <cell r="Y1153">
            <v>232</v>
          </cell>
          <cell r="Z1153">
            <v>131</v>
          </cell>
        </row>
        <row r="1154">
          <cell r="C1154">
            <v>504</v>
          </cell>
          <cell r="E1154">
            <v>12</v>
          </cell>
          <cell r="F1154">
            <v>2014</v>
          </cell>
          <cell r="G1154">
            <v>1671</v>
          </cell>
          <cell r="H1154">
            <v>1820</v>
          </cell>
          <cell r="I1154">
            <v>202</v>
          </cell>
          <cell r="L1154">
            <v>1254</v>
          </cell>
          <cell r="M1154">
            <v>31</v>
          </cell>
          <cell r="N1154">
            <v>58</v>
          </cell>
          <cell r="Q1154">
            <v>36</v>
          </cell>
          <cell r="R1154">
            <v>39</v>
          </cell>
          <cell r="S1154">
            <v>25</v>
          </cell>
          <cell r="U1154">
            <v>70</v>
          </cell>
          <cell r="V1154">
            <v>1690</v>
          </cell>
          <cell r="X1154">
            <v>16</v>
          </cell>
          <cell r="Y1154">
            <v>69</v>
          </cell>
          <cell r="Z1154">
            <v>20</v>
          </cell>
        </row>
        <row r="1155">
          <cell r="C1155">
            <v>505</v>
          </cell>
          <cell r="E1155">
            <v>12</v>
          </cell>
          <cell r="F1155">
            <v>2014</v>
          </cell>
          <cell r="G1155">
            <v>1115</v>
          </cell>
          <cell r="H1155">
            <v>3366</v>
          </cell>
          <cell r="I1155">
            <v>104</v>
          </cell>
          <cell r="L1155">
            <v>940</v>
          </cell>
          <cell r="M1155">
            <v>18</v>
          </cell>
          <cell r="N1155">
            <v>14</v>
          </cell>
          <cell r="Q1155">
            <v>91</v>
          </cell>
          <cell r="R1155">
            <v>106</v>
          </cell>
          <cell r="S1155">
            <v>16</v>
          </cell>
          <cell r="U1155">
            <v>49</v>
          </cell>
          <cell r="V1155">
            <v>1226</v>
          </cell>
          <cell r="X1155">
            <v>25</v>
          </cell>
          <cell r="Y1155">
            <v>44</v>
          </cell>
          <cell r="Z1155">
            <v>19</v>
          </cell>
        </row>
        <row r="1156">
          <cell r="C1156">
            <v>506</v>
          </cell>
          <cell r="E1156">
            <v>12</v>
          </cell>
          <cell r="F1156">
            <v>2014</v>
          </cell>
          <cell r="G1156">
            <v>2007</v>
          </cell>
          <cell r="H1156">
            <v>2846</v>
          </cell>
          <cell r="I1156">
            <v>366</v>
          </cell>
          <cell r="L1156">
            <v>1583</v>
          </cell>
          <cell r="M1156">
            <v>41</v>
          </cell>
          <cell r="N1156">
            <v>32</v>
          </cell>
          <cell r="Q1156">
            <v>219</v>
          </cell>
          <cell r="R1156">
            <v>79</v>
          </cell>
          <cell r="S1156">
            <v>50</v>
          </cell>
          <cell r="U1156">
            <v>88</v>
          </cell>
          <cell r="V1156">
            <v>4097</v>
          </cell>
          <cell r="X1156">
            <v>62</v>
          </cell>
          <cell r="Y1156">
            <v>155</v>
          </cell>
          <cell r="Z1156">
            <v>61</v>
          </cell>
        </row>
        <row r="1157">
          <cell r="C1157">
            <v>507</v>
          </cell>
          <cell r="E1157">
            <v>12</v>
          </cell>
          <cell r="F1157">
            <v>2014</v>
          </cell>
          <cell r="G1157">
            <v>2033</v>
          </cell>
          <cell r="H1157">
            <v>2412</v>
          </cell>
          <cell r="I1157">
            <v>194</v>
          </cell>
          <cell r="L1157">
            <v>474</v>
          </cell>
          <cell r="M1157">
            <v>24</v>
          </cell>
          <cell r="N1157">
            <v>7</v>
          </cell>
          <cell r="Q1157">
            <v>201</v>
          </cell>
          <cell r="R1157">
            <v>93</v>
          </cell>
          <cell r="S1157">
            <v>0</v>
          </cell>
          <cell r="U1157">
            <v>27</v>
          </cell>
          <cell r="V1157">
            <v>1121</v>
          </cell>
          <cell r="X1157">
            <v>4</v>
          </cell>
          <cell r="Y1157">
            <v>64</v>
          </cell>
          <cell r="Z1157">
            <v>12</v>
          </cell>
        </row>
        <row r="1158">
          <cell r="C1158">
            <v>508</v>
          </cell>
          <cell r="E1158">
            <v>12</v>
          </cell>
          <cell r="F1158">
            <v>2014</v>
          </cell>
          <cell r="G1158">
            <v>1891</v>
          </cell>
          <cell r="H1158">
            <v>4578</v>
          </cell>
          <cell r="I1158">
            <v>216</v>
          </cell>
          <cell r="L1158">
            <v>994</v>
          </cell>
          <cell r="M1158">
            <v>31</v>
          </cell>
          <cell r="N1158">
            <v>41</v>
          </cell>
          <cell r="Q1158">
            <v>134</v>
          </cell>
          <cell r="R1158">
            <v>71</v>
          </cell>
          <cell r="S1158">
            <v>41</v>
          </cell>
          <cell r="U1158">
            <v>77</v>
          </cell>
          <cell r="V1158">
            <v>1423</v>
          </cell>
          <cell r="X1158">
            <v>50</v>
          </cell>
          <cell r="Y1158">
            <v>56</v>
          </cell>
          <cell r="Z1158">
            <v>20</v>
          </cell>
        </row>
        <row r="1159">
          <cell r="C1159">
            <v>509</v>
          </cell>
          <cell r="E1159">
            <v>12</v>
          </cell>
          <cell r="F1159">
            <v>2014</v>
          </cell>
          <cell r="G1159">
            <v>3125</v>
          </cell>
          <cell r="H1159">
            <v>3340</v>
          </cell>
          <cell r="I1159">
            <v>296</v>
          </cell>
          <cell r="L1159">
            <v>1194</v>
          </cell>
          <cell r="M1159">
            <v>58</v>
          </cell>
          <cell r="N1159">
            <v>5</v>
          </cell>
          <cell r="Q1159">
            <v>341</v>
          </cell>
          <cell r="R1159">
            <v>127</v>
          </cell>
          <cell r="S1159">
            <v>25</v>
          </cell>
          <cell r="U1159">
            <v>42</v>
          </cell>
          <cell r="V1159">
            <v>4589</v>
          </cell>
          <cell r="X1159">
            <v>91</v>
          </cell>
          <cell r="Y1159">
            <v>173</v>
          </cell>
          <cell r="Z1159">
            <v>51</v>
          </cell>
        </row>
        <row r="1160">
          <cell r="C1160">
            <v>501</v>
          </cell>
          <cell r="E1160">
            <v>12</v>
          </cell>
          <cell r="F1160">
            <v>2014</v>
          </cell>
          <cell r="G1160">
            <v>8964</v>
          </cell>
          <cell r="H1160">
            <v>10003</v>
          </cell>
          <cell r="I1160">
            <v>1266</v>
          </cell>
          <cell r="L1160">
            <v>5322</v>
          </cell>
          <cell r="M1160">
            <v>76</v>
          </cell>
          <cell r="N1160">
            <v>72</v>
          </cell>
          <cell r="Q1160">
            <v>1153</v>
          </cell>
          <cell r="R1160">
            <v>766</v>
          </cell>
          <cell r="S1160">
            <v>93</v>
          </cell>
          <cell r="U1160">
            <v>213</v>
          </cell>
          <cell r="V1160">
            <v>7827</v>
          </cell>
          <cell r="X1160">
            <v>315</v>
          </cell>
          <cell r="Y1160">
            <v>515</v>
          </cell>
          <cell r="Z1160">
            <v>197</v>
          </cell>
        </row>
        <row r="1161">
          <cell r="C1161">
            <v>502</v>
          </cell>
          <cell r="E1161">
            <v>12</v>
          </cell>
          <cell r="F1161">
            <v>2014</v>
          </cell>
          <cell r="G1161">
            <v>1899</v>
          </cell>
          <cell r="H1161">
            <v>2846</v>
          </cell>
          <cell r="I1161">
            <v>204</v>
          </cell>
          <cell r="L1161">
            <v>859</v>
          </cell>
          <cell r="M1161">
            <v>31</v>
          </cell>
          <cell r="N1161">
            <v>10</v>
          </cell>
          <cell r="Q1161">
            <v>230</v>
          </cell>
          <cell r="R1161">
            <v>96</v>
          </cell>
          <cell r="S1161">
            <v>22</v>
          </cell>
          <cell r="U1161">
            <v>47</v>
          </cell>
          <cell r="V1161">
            <v>1865</v>
          </cell>
          <cell r="X1161">
            <v>35</v>
          </cell>
          <cell r="Y1161">
            <v>112</v>
          </cell>
          <cell r="Z1161">
            <v>0</v>
          </cell>
        </row>
        <row r="1162">
          <cell r="C1162">
            <v>503</v>
          </cell>
          <cell r="E1162">
            <v>12</v>
          </cell>
          <cell r="F1162">
            <v>2014</v>
          </cell>
          <cell r="G1162">
            <v>3643</v>
          </cell>
          <cell r="H1162">
            <v>5064</v>
          </cell>
          <cell r="I1162">
            <v>474</v>
          </cell>
          <cell r="L1162">
            <v>2319</v>
          </cell>
          <cell r="M1162">
            <v>42</v>
          </cell>
          <cell r="N1162">
            <v>38</v>
          </cell>
          <cell r="Q1162">
            <v>547</v>
          </cell>
          <cell r="R1162">
            <v>372</v>
          </cell>
          <cell r="S1162">
            <v>54</v>
          </cell>
          <cell r="U1162">
            <v>136</v>
          </cell>
          <cell r="V1162">
            <v>2933</v>
          </cell>
          <cell r="X1162">
            <v>91</v>
          </cell>
          <cell r="Y1162">
            <v>207</v>
          </cell>
          <cell r="Z1162">
            <v>104</v>
          </cell>
        </row>
        <row r="1163">
          <cell r="C1163">
            <v>504</v>
          </cell>
          <cell r="E1163">
            <v>12</v>
          </cell>
          <cell r="F1163">
            <v>2014</v>
          </cell>
          <cell r="G1163">
            <v>1430</v>
          </cell>
          <cell r="H1163">
            <v>1522</v>
          </cell>
          <cell r="I1163">
            <v>221</v>
          </cell>
          <cell r="L1163">
            <v>1016</v>
          </cell>
          <cell r="M1163">
            <v>20</v>
          </cell>
          <cell r="N1163">
            <v>43</v>
          </cell>
          <cell r="Q1163">
            <v>107</v>
          </cell>
          <cell r="R1163">
            <v>30</v>
          </cell>
          <cell r="S1163">
            <v>30</v>
          </cell>
          <cell r="U1163">
            <v>44</v>
          </cell>
          <cell r="V1163">
            <v>894</v>
          </cell>
          <cell r="X1163">
            <v>14</v>
          </cell>
          <cell r="Y1163">
            <v>44</v>
          </cell>
          <cell r="Z1163">
            <v>16</v>
          </cell>
        </row>
        <row r="1164">
          <cell r="C1164">
            <v>505</v>
          </cell>
          <cell r="E1164">
            <v>12</v>
          </cell>
          <cell r="F1164">
            <v>2014</v>
          </cell>
          <cell r="G1164">
            <v>1002</v>
          </cell>
          <cell r="H1164">
            <v>3108</v>
          </cell>
          <cell r="I1164">
            <v>117</v>
          </cell>
          <cell r="L1164">
            <v>1101</v>
          </cell>
          <cell r="M1164">
            <v>28</v>
          </cell>
          <cell r="N1164">
            <v>24</v>
          </cell>
          <cell r="Q1164">
            <v>69</v>
          </cell>
          <cell r="R1164">
            <v>120</v>
          </cell>
          <cell r="S1164">
            <v>25</v>
          </cell>
          <cell r="U1164">
            <v>69</v>
          </cell>
          <cell r="V1164">
            <v>1122</v>
          </cell>
          <cell r="X1164">
            <v>20</v>
          </cell>
          <cell r="Y1164">
            <v>43</v>
          </cell>
          <cell r="Z1164">
            <v>22</v>
          </cell>
        </row>
        <row r="1165">
          <cell r="C1165">
            <v>506</v>
          </cell>
          <cell r="E1165">
            <v>12</v>
          </cell>
          <cell r="F1165">
            <v>2014</v>
          </cell>
          <cell r="G1165">
            <v>2295</v>
          </cell>
          <cell r="H1165">
            <v>2942</v>
          </cell>
          <cell r="I1165">
            <v>416</v>
          </cell>
          <cell r="L1165">
            <v>1822</v>
          </cell>
          <cell r="M1165">
            <v>45</v>
          </cell>
          <cell r="N1165">
            <v>2</v>
          </cell>
          <cell r="Q1165">
            <v>225</v>
          </cell>
          <cell r="R1165">
            <v>103</v>
          </cell>
          <cell r="S1165">
            <v>84</v>
          </cell>
          <cell r="U1165">
            <v>103</v>
          </cell>
          <cell r="V1165">
            <v>3519</v>
          </cell>
          <cell r="X1165">
            <v>64</v>
          </cell>
          <cell r="Y1165">
            <v>165</v>
          </cell>
          <cell r="Z1165">
            <v>46</v>
          </cell>
        </row>
        <row r="1166">
          <cell r="C1166">
            <v>507</v>
          </cell>
          <cell r="E1166">
            <v>12</v>
          </cell>
          <cell r="F1166">
            <v>2014</v>
          </cell>
          <cell r="G1166">
            <v>1543</v>
          </cell>
          <cell r="H1166">
            <v>2115</v>
          </cell>
          <cell r="I1166">
            <v>144</v>
          </cell>
          <cell r="L1166">
            <v>340</v>
          </cell>
          <cell r="M1166">
            <v>1</v>
          </cell>
          <cell r="N1166">
            <v>3</v>
          </cell>
          <cell r="Q1166">
            <v>266</v>
          </cell>
          <cell r="R1166">
            <v>64</v>
          </cell>
          <cell r="S1166">
            <v>0</v>
          </cell>
          <cell r="U1166">
            <v>19</v>
          </cell>
          <cell r="V1166">
            <v>758</v>
          </cell>
          <cell r="X1166">
            <v>13</v>
          </cell>
          <cell r="Y1166">
            <v>56</v>
          </cell>
          <cell r="Z1166">
            <v>18</v>
          </cell>
        </row>
        <row r="1167">
          <cell r="C1167">
            <v>508</v>
          </cell>
          <cell r="E1167">
            <v>12</v>
          </cell>
          <cell r="F1167">
            <v>2014</v>
          </cell>
          <cell r="G1167">
            <v>1718</v>
          </cell>
          <cell r="H1167">
            <v>4486</v>
          </cell>
          <cell r="I1167">
            <v>224</v>
          </cell>
          <cell r="L1167">
            <v>1076</v>
          </cell>
          <cell r="M1167">
            <v>38</v>
          </cell>
          <cell r="N1167">
            <v>46</v>
          </cell>
          <cell r="Q1167">
            <v>188</v>
          </cell>
          <cell r="R1167">
            <v>60</v>
          </cell>
          <cell r="S1167">
            <v>38</v>
          </cell>
          <cell r="U1167">
            <v>79</v>
          </cell>
          <cell r="V1167">
            <v>1291</v>
          </cell>
          <cell r="X1167">
            <v>61</v>
          </cell>
          <cell r="Y1167">
            <v>54</v>
          </cell>
          <cell r="Z1167">
            <v>12</v>
          </cell>
        </row>
        <row r="1168">
          <cell r="C1168">
            <v>509</v>
          </cell>
          <cell r="E1168">
            <v>12</v>
          </cell>
          <cell r="F1168">
            <v>2014</v>
          </cell>
          <cell r="G1168">
            <v>3153</v>
          </cell>
          <cell r="H1168">
            <v>3591</v>
          </cell>
          <cell r="I1168">
            <v>276</v>
          </cell>
          <cell r="L1168">
            <v>1209</v>
          </cell>
          <cell r="M1168">
            <v>40</v>
          </cell>
          <cell r="N1168">
            <v>5</v>
          </cell>
          <cell r="Q1168">
            <v>569</v>
          </cell>
          <cell r="R1168">
            <v>133</v>
          </cell>
          <cell r="S1168">
            <v>23</v>
          </cell>
          <cell r="U1168">
            <v>31</v>
          </cell>
          <cell r="V1168">
            <v>4279</v>
          </cell>
          <cell r="X1168">
            <v>95</v>
          </cell>
          <cell r="Y1168">
            <v>178</v>
          </cell>
          <cell r="Z1168">
            <v>49</v>
          </cell>
        </row>
        <row r="1169">
          <cell r="C1169">
            <v>601</v>
          </cell>
          <cell r="E1169">
            <v>12</v>
          </cell>
          <cell r="F1169">
            <v>2014</v>
          </cell>
          <cell r="G1169">
            <v>12947</v>
          </cell>
          <cell r="H1169">
            <v>16976</v>
          </cell>
          <cell r="I1169">
            <v>2164</v>
          </cell>
          <cell r="L1169">
            <v>11232</v>
          </cell>
          <cell r="M1169">
            <v>171</v>
          </cell>
          <cell r="N1169">
            <v>187</v>
          </cell>
          <cell r="Q1169">
            <v>1658</v>
          </cell>
          <cell r="R1169">
            <v>1214</v>
          </cell>
          <cell r="S1169">
            <v>123</v>
          </cell>
          <cell r="U1169">
            <v>444</v>
          </cell>
          <cell r="V1169">
            <v>16481</v>
          </cell>
          <cell r="X1169">
            <v>695</v>
          </cell>
          <cell r="Y1169">
            <v>674</v>
          </cell>
          <cell r="Z1169">
            <v>537</v>
          </cell>
        </row>
        <row r="1170">
          <cell r="C1170">
            <v>602</v>
          </cell>
          <cell r="E1170">
            <v>12</v>
          </cell>
          <cell r="F1170">
            <v>2014</v>
          </cell>
          <cell r="G1170">
            <v>2595</v>
          </cell>
          <cell r="H1170">
            <v>7660</v>
          </cell>
          <cell r="I1170">
            <v>228</v>
          </cell>
          <cell r="L1170">
            <v>826</v>
          </cell>
          <cell r="M1170">
            <v>38</v>
          </cell>
          <cell r="N1170">
            <v>0</v>
          </cell>
          <cell r="Q1170">
            <v>371</v>
          </cell>
          <cell r="R1170">
            <v>310</v>
          </cell>
          <cell r="S1170">
            <v>0</v>
          </cell>
          <cell r="U1170">
            <v>8</v>
          </cell>
          <cell r="V1170">
            <v>3022</v>
          </cell>
          <cell r="X1170">
            <v>47</v>
          </cell>
          <cell r="Y1170">
            <v>167</v>
          </cell>
          <cell r="Z1170">
            <v>34</v>
          </cell>
        </row>
        <row r="1171">
          <cell r="C1171">
            <v>603</v>
          </cell>
          <cell r="E1171">
            <v>12</v>
          </cell>
          <cell r="F1171">
            <v>2014</v>
          </cell>
          <cell r="G1171">
            <v>3218</v>
          </cell>
          <cell r="H1171">
            <v>3256</v>
          </cell>
          <cell r="I1171">
            <v>204</v>
          </cell>
          <cell r="L1171">
            <v>641</v>
          </cell>
          <cell r="M1171">
            <v>68</v>
          </cell>
          <cell r="N1171">
            <v>0</v>
          </cell>
          <cell r="Q1171">
            <v>552</v>
          </cell>
          <cell r="R1171">
            <v>106</v>
          </cell>
          <cell r="S1171">
            <v>0</v>
          </cell>
          <cell r="U1171">
            <v>28</v>
          </cell>
          <cell r="V1171">
            <v>1600</v>
          </cell>
          <cell r="X1171">
            <v>0</v>
          </cell>
          <cell r="Y1171">
            <v>156</v>
          </cell>
          <cell r="Z1171">
            <v>66</v>
          </cell>
        </row>
        <row r="1172">
          <cell r="C1172">
            <v>604</v>
          </cell>
          <cell r="E1172">
            <v>12</v>
          </cell>
          <cell r="F1172">
            <v>2014</v>
          </cell>
          <cell r="G1172">
            <v>4035</v>
          </cell>
          <cell r="H1172">
            <v>8295</v>
          </cell>
          <cell r="I1172">
            <v>621</v>
          </cell>
          <cell r="L1172">
            <v>2569</v>
          </cell>
          <cell r="M1172">
            <v>118</v>
          </cell>
          <cell r="N1172">
            <v>90</v>
          </cell>
          <cell r="Q1172">
            <v>829</v>
          </cell>
          <cell r="R1172">
            <v>346</v>
          </cell>
          <cell r="S1172">
            <v>40</v>
          </cell>
          <cell r="U1172">
            <v>183</v>
          </cell>
          <cell r="V1172">
            <v>5340</v>
          </cell>
          <cell r="X1172">
            <v>405</v>
          </cell>
          <cell r="Y1172">
            <v>156</v>
          </cell>
          <cell r="Z1172">
            <v>53</v>
          </cell>
        </row>
        <row r="1173">
          <cell r="C1173">
            <v>605</v>
          </cell>
          <cell r="E1173">
            <v>12</v>
          </cell>
          <cell r="F1173">
            <v>2014</v>
          </cell>
          <cell r="G1173">
            <v>2896</v>
          </cell>
          <cell r="H1173">
            <v>5215</v>
          </cell>
          <cell r="I1173">
            <v>199</v>
          </cell>
          <cell r="L1173">
            <v>647</v>
          </cell>
          <cell r="M1173">
            <v>13</v>
          </cell>
          <cell r="N1173">
            <v>0</v>
          </cell>
          <cell r="Q1173">
            <v>190</v>
          </cell>
          <cell r="R1173">
            <v>79</v>
          </cell>
          <cell r="S1173">
            <v>0</v>
          </cell>
          <cell r="U1173">
            <v>4</v>
          </cell>
          <cell r="V1173">
            <v>1728</v>
          </cell>
          <cell r="X1173">
            <v>80</v>
          </cell>
          <cell r="Y1173">
            <v>86</v>
          </cell>
          <cell r="Z1173">
            <v>0</v>
          </cell>
        </row>
        <row r="1174">
          <cell r="C1174">
            <v>606</v>
          </cell>
          <cell r="E1174">
            <v>12</v>
          </cell>
          <cell r="F1174">
            <v>2014</v>
          </cell>
          <cell r="G1174">
            <v>4653</v>
          </cell>
          <cell r="H1174">
            <v>9627</v>
          </cell>
          <cell r="I1174">
            <v>422</v>
          </cell>
          <cell r="L1174">
            <v>1983</v>
          </cell>
          <cell r="M1174">
            <v>49</v>
          </cell>
          <cell r="N1174">
            <v>2</v>
          </cell>
          <cell r="Q1174">
            <v>462</v>
          </cell>
          <cell r="R1174">
            <v>258</v>
          </cell>
          <cell r="S1174">
            <v>73</v>
          </cell>
          <cell r="U1174">
            <v>101</v>
          </cell>
          <cell r="V1174">
            <v>6127</v>
          </cell>
          <cell r="X1174">
            <v>155</v>
          </cell>
          <cell r="Y1174">
            <v>248</v>
          </cell>
          <cell r="Z1174">
            <v>85</v>
          </cell>
        </row>
        <row r="1175">
          <cell r="C1175">
            <v>607</v>
          </cell>
          <cell r="E1175">
            <v>12</v>
          </cell>
          <cell r="F1175">
            <v>2014</v>
          </cell>
          <cell r="G1175">
            <v>3562</v>
          </cell>
          <cell r="H1175">
            <v>4134</v>
          </cell>
          <cell r="I1175">
            <v>201</v>
          </cell>
          <cell r="L1175">
            <v>618</v>
          </cell>
          <cell r="M1175">
            <v>8</v>
          </cell>
          <cell r="Q1175">
            <v>140</v>
          </cell>
          <cell r="R1175">
            <v>78</v>
          </cell>
          <cell r="S1175">
            <v>7</v>
          </cell>
          <cell r="U1175">
            <v>23</v>
          </cell>
          <cell r="V1175">
            <v>1756</v>
          </cell>
          <cell r="X1175">
            <v>0</v>
          </cell>
          <cell r="Y1175">
            <v>202</v>
          </cell>
          <cell r="Z1175">
            <v>15</v>
          </cell>
        </row>
        <row r="1176">
          <cell r="C1176">
            <v>608</v>
          </cell>
          <cell r="E1176">
            <v>12</v>
          </cell>
          <cell r="F1176">
            <v>2014</v>
          </cell>
          <cell r="G1176">
            <v>3611</v>
          </cell>
          <cell r="H1176">
            <v>4674</v>
          </cell>
          <cell r="I1176">
            <v>320</v>
          </cell>
          <cell r="L1176">
            <v>1345</v>
          </cell>
          <cell r="M1176">
            <v>4</v>
          </cell>
          <cell r="N1176">
            <v>3</v>
          </cell>
          <cell r="Q1176">
            <v>231</v>
          </cell>
          <cell r="R1176">
            <v>159</v>
          </cell>
          <cell r="S1176">
            <v>1</v>
          </cell>
          <cell r="U1176">
            <v>16</v>
          </cell>
          <cell r="V1176">
            <v>2059</v>
          </cell>
          <cell r="X1176">
            <v>0</v>
          </cell>
          <cell r="Y1176">
            <v>177</v>
          </cell>
          <cell r="Z1176">
            <v>0</v>
          </cell>
        </row>
        <row r="1177">
          <cell r="C1177">
            <v>701</v>
          </cell>
          <cell r="E1177">
            <v>12</v>
          </cell>
          <cell r="F1177">
            <v>2014</v>
          </cell>
          <cell r="G1177">
            <v>13189</v>
          </cell>
          <cell r="H1177">
            <v>7757</v>
          </cell>
          <cell r="I1177">
            <v>1386</v>
          </cell>
          <cell r="L1177">
            <v>8641</v>
          </cell>
          <cell r="M1177">
            <v>147</v>
          </cell>
          <cell r="N1177">
            <v>116</v>
          </cell>
          <cell r="Q1177">
            <v>1189</v>
          </cell>
          <cell r="R1177">
            <v>814</v>
          </cell>
          <cell r="S1177">
            <v>14</v>
          </cell>
          <cell r="U1177">
            <v>217</v>
          </cell>
          <cell r="V1177">
            <v>14062</v>
          </cell>
          <cell r="X1177">
            <v>326</v>
          </cell>
          <cell r="Y1177">
            <v>1174</v>
          </cell>
          <cell r="Z1177">
            <v>262</v>
          </cell>
        </row>
        <row r="1178">
          <cell r="C1178">
            <v>702</v>
          </cell>
          <cell r="E1178">
            <v>12</v>
          </cell>
          <cell r="F1178">
            <v>2014</v>
          </cell>
          <cell r="G1178">
            <v>4418</v>
          </cell>
          <cell r="H1178">
            <v>595</v>
          </cell>
          <cell r="I1178">
            <v>503</v>
          </cell>
          <cell r="L1178">
            <v>400</v>
          </cell>
          <cell r="M1178">
            <v>98</v>
          </cell>
          <cell r="N1178">
            <v>0</v>
          </cell>
          <cell r="Q1178">
            <v>277</v>
          </cell>
          <cell r="R1178">
            <v>54</v>
          </cell>
          <cell r="S1178">
            <v>0</v>
          </cell>
          <cell r="U1178">
            <v>22</v>
          </cell>
          <cell r="V1178">
            <v>1386</v>
          </cell>
          <cell r="X1178">
            <v>0</v>
          </cell>
          <cell r="Y1178">
            <v>148</v>
          </cell>
          <cell r="Z1178">
            <v>32</v>
          </cell>
        </row>
        <row r="1179">
          <cell r="C1179">
            <v>703</v>
          </cell>
          <cell r="E1179">
            <v>12</v>
          </cell>
          <cell r="F1179">
            <v>2014</v>
          </cell>
          <cell r="G1179">
            <v>5858</v>
          </cell>
          <cell r="H1179">
            <v>6672</v>
          </cell>
          <cell r="I1179">
            <v>603</v>
          </cell>
          <cell r="L1179">
            <v>1867</v>
          </cell>
          <cell r="M1179">
            <v>38</v>
          </cell>
          <cell r="N1179">
            <v>18</v>
          </cell>
          <cell r="Q1179">
            <v>642</v>
          </cell>
          <cell r="R1179">
            <v>97</v>
          </cell>
          <cell r="S1179">
            <v>7</v>
          </cell>
          <cell r="U1179">
            <v>41</v>
          </cell>
          <cell r="V1179">
            <v>6793</v>
          </cell>
          <cell r="X1179">
            <v>85</v>
          </cell>
          <cell r="Y1179">
            <v>365</v>
          </cell>
          <cell r="Z1179">
            <v>379</v>
          </cell>
        </row>
        <row r="1180">
          <cell r="C1180">
            <v>704</v>
          </cell>
          <cell r="E1180">
            <v>12</v>
          </cell>
          <cell r="F1180">
            <v>2014</v>
          </cell>
          <cell r="G1180">
            <v>11139</v>
          </cell>
          <cell r="H1180">
            <v>3743</v>
          </cell>
          <cell r="I1180">
            <v>1102</v>
          </cell>
          <cell r="L1180">
            <v>4273</v>
          </cell>
          <cell r="M1180">
            <v>250</v>
          </cell>
          <cell r="N1180">
            <v>48</v>
          </cell>
          <cell r="Q1180">
            <v>566</v>
          </cell>
          <cell r="R1180">
            <v>596</v>
          </cell>
          <cell r="S1180">
            <v>57</v>
          </cell>
          <cell r="U1180">
            <v>339</v>
          </cell>
          <cell r="V1180">
            <v>11147</v>
          </cell>
          <cell r="X1180">
            <v>63</v>
          </cell>
          <cell r="Y1180">
            <v>335</v>
          </cell>
          <cell r="Z1180">
            <v>117</v>
          </cell>
        </row>
        <row r="1181">
          <cell r="C1181">
            <v>705</v>
          </cell>
          <cell r="E1181">
            <v>12</v>
          </cell>
          <cell r="F1181">
            <v>2014</v>
          </cell>
          <cell r="G1181">
            <v>3978</v>
          </cell>
          <cell r="H1181">
            <v>1083</v>
          </cell>
          <cell r="I1181">
            <v>644</v>
          </cell>
          <cell r="L1181">
            <v>1288</v>
          </cell>
          <cell r="M1181">
            <v>1</v>
          </cell>
          <cell r="N1181">
            <v>0</v>
          </cell>
          <cell r="Q1181">
            <v>366</v>
          </cell>
          <cell r="R1181">
            <v>102</v>
          </cell>
          <cell r="S1181">
            <v>0</v>
          </cell>
          <cell r="U1181">
            <v>6</v>
          </cell>
          <cell r="V1181">
            <v>1773</v>
          </cell>
          <cell r="X1181">
            <v>0</v>
          </cell>
          <cell r="Y1181">
            <v>217</v>
          </cell>
          <cell r="Z1181">
            <v>30</v>
          </cell>
        </row>
        <row r="1182">
          <cell r="C1182">
            <v>706</v>
          </cell>
          <cell r="E1182">
            <v>12</v>
          </cell>
          <cell r="F1182">
            <v>2014</v>
          </cell>
          <cell r="G1182">
            <v>8470</v>
          </cell>
          <cell r="H1182">
            <v>2985</v>
          </cell>
          <cell r="I1182">
            <v>1180</v>
          </cell>
          <cell r="L1182">
            <v>3639</v>
          </cell>
          <cell r="M1182">
            <v>79</v>
          </cell>
          <cell r="N1182">
            <v>30</v>
          </cell>
          <cell r="Q1182">
            <v>438</v>
          </cell>
          <cell r="R1182">
            <v>332</v>
          </cell>
          <cell r="S1182">
            <v>6</v>
          </cell>
          <cell r="U1182">
            <v>128</v>
          </cell>
          <cell r="V1182">
            <v>6126</v>
          </cell>
          <cell r="X1182">
            <v>0</v>
          </cell>
          <cell r="Y1182">
            <v>168</v>
          </cell>
          <cell r="Z1182">
            <v>0</v>
          </cell>
        </row>
        <row r="1183">
          <cell r="C1183">
            <v>707</v>
          </cell>
          <cell r="E1183">
            <v>12</v>
          </cell>
          <cell r="F1183">
            <v>2014</v>
          </cell>
          <cell r="G1183">
            <v>3065</v>
          </cell>
          <cell r="H1183">
            <v>2639</v>
          </cell>
          <cell r="I1183">
            <v>126</v>
          </cell>
          <cell r="L1183">
            <v>824</v>
          </cell>
          <cell r="M1183">
            <v>15</v>
          </cell>
          <cell r="N1183">
            <v>3</v>
          </cell>
          <cell r="Q1183">
            <v>267</v>
          </cell>
          <cell r="R1183">
            <v>121</v>
          </cell>
          <cell r="S1183">
            <v>6</v>
          </cell>
          <cell r="U1183">
            <v>34</v>
          </cell>
          <cell r="V1183">
            <v>1504</v>
          </cell>
          <cell r="X1183">
            <v>0</v>
          </cell>
          <cell r="Y1183">
            <v>67</v>
          </cell>
          <cell r="Z1183">
            <v>18</v>
          </cell>
        </row>
        <row r="1184">
          <cell r="C1184">
            <v>708</v>
          </cell>
          <cell r="E1184">
            <v>12</v>
          </cell>
          <cell r="F1184">
            <v>2014</v>
          </cell>
          <cell r="G1184">
            <v>3299</v>
          </cell>
          <cell r="H1184">
            <v>1406</v>
          </cell>
          <cell r="I1184">
            <v>431</v>
          </cell>
          <cell r="L1184">
            <v>1020</v>
          </cell>
          <cell r="M1184">
            <v>25</v>
          </cell>
          <cell r="N1184">
            <v>0</v>
          </cell>
          <cell r="Q1184">
            <v>199</v>
          </cell>
          <cell r="R1184">
            <v>77</v>
          </cell>
          <cell r="S1184">
            <v>0</v>
          </cell>
          <cell r="U1184">
            <v>14</v>
          </cell>
          <cell r="V1184">
            <v>1342</v>
          </cell>
          <cell r="X1184">
            <v>0</v>
          </cell>
          <cell r="Y1184">
            <v>156</v>
          </cell>
          <cell r="Z1184">
            <v>27</v>
          </cell>
        </row>
        <row r="1185">
          <cell r="C1185">
            <v>709</v>
          </cell>
          <cell r="E1185">
            <v>12</v>
          </cell>
          <cell r="F1185">
            <v>2014</v>
          </cell>
          <cell r="G1185">
            <v>4040</v>
          </cell>
          <cell r="H1185">
            <v>1918</v>
          </cell>
          <cell r="I1185">
            <v>736</v>
          </cell>
          <cell r="L1185">
            <v>736</v>
          </cell>
          <cell r="M1185">
            <v>0</v>
          </cell>
          <cell r="N1185">
            <v>0</v>
          </cell>
          <cell r="Q1185">
            <v>0</v>
          </cell>
          <cell r="R1185">
            <v>0</v>
          </cell>
          <cell r="S1185">
            <v>0</v>
          </cell>
          <cell r="U1185">
            <v>7</v>
          </cell>
          <cell r="V1185">
            <v>66</v>
          </cell>
          <cell r="X1185">
            <v>0</v>
          </cell>
          <cell r="Y1185">
            <v>0</v>
          </cell>
          <cell r="Z1185">
            <v>0</v>
          </cell>
        </row>
        <row r="1186">
          <cell r="C1186">
            <v>802</v>
          </cell>
          <cell r="E1186">
            <v>12</v>
          </cell>
          <cell r="F1186">
            <v>2014</v>
          </cell>
          <cell r="G1186">
            <v>4070</v>
          </cell>
          <cell r="H1186">
            <v>6461</v>
          </cell>
          <cell r="I1186">
            <v>902</v>
          </cell>
          <cell r="L1186">
            <v>1575</v>
          </cell>
          <cell r="M1186">
            <v>37</v>
          </cell>
          <cell r="N1186">
            <v>0</v>
          </cell>
          <cell r="Q1186">
            <v>332</v>
          </cell>
          <cell r="R1186">
            <v>208</v>
          </cell>
          <cell r="S1186">
            <v>0</v>
          </cell>
          <cell r="U1186">
            <v>51</v>
          </cell>
          <cell r="V1186">
            <v>3314</v>
          </cell>
          <cell r="X1186">
            <v>95</v>
          </cell>
          <cell r="Y1186">
            <v>159</v>
          </cell>
          <cell r="Z1186">
            <v>33</v>
          </cell>
        </row>
        <row r="1187">
          <cell r="C1187">
            <v>803</v>
          </cell>
          <cell r="E1187">
            <v>12</v>
          </cell>
          <cell r="F1187">
            <v>2014</v>
          </cell>
          <cell r="G1187">
            <v>5891</v>
          </cell>
          <cell r="H1187">
            <v>8658</v>
          </cell>
          <cell r="I1187">
            <v>501</v>
          </cell>
          <cell r="L1187">
            <v>1904</v>
          </cell>
          <cell r="M1187">
            <v>48</v>
          </cell>
          <cell r="N1187">
            <v>89</v>
          </cell>
          <cell r="Q1187">
            <v>569</v>
          </cell>
          <cell r="R1187">
            <v>267</v>
          </cell>
          <cell r="S1187">
            <v>14</v>
          </cell>
          <cell r="U1187">
            <v>80</v>
          </cell>
          <cell r="V1187">
            <v>9470</v>
          </cell>
          <cell r="X1187">
            <v>252</v>
          </cell>
          <cell r="Y1187">
            <v>407</v>
          </cell>
          <cell r="Z1187">
            <v>37</v>
          </cell>
        </row>
        <row r="1188">
          <cell r="C1188">
            <v>804</v>
          </cell>
          <cell r="E1188">
            <v>12</v>
          </cell>
          <cell r="F1188">
            <v>2014</v>
          </cell>
          <cell r="G1188">
            <v>9867</v>
          </cell>
          <cell r="H1188">
            <v>2295</v>
          </cell>
          <cell r="I1188">
            <v>932</v>
          </cell>
          <cell r="L1188">
            <v>2586</v>
          </cell>
          <cell r="M1188">
            <v>60</v>
          </cell>
          <cell r="N1188">
            <v>8</v>
          </cell>
          <cell r="Q1188">
            <v>1513</v>
          </cell>
          <cell r="R1188">
            <v>360</v>
          </cell>
          <cell r="S1188">
            <v>4</v>
          </cell>
          <cell r="U1188">
            <v>36</v>
          </cell>
          <cell r="V1188">
            <v>3944</v>
          </cell>
          <cell r="X1188">
            <v>0</v>
          </cell>
          <cell r="Y1188">
            <v>132</v>
          </cell>
          <cell r="Z1188">
            <v>33</v>
          </cell>
        </row>
        <row r="1189">
          <cell r="C1189">
            <v>805</v>
          </cell>
          <cell r="E1189">
            <v>12</v>
          </cell>
          <cell r="F1189">
            <v>2014</v>
          </cell>
          <cell r="G1189">
            <v>5044</v>
          </cell>
          <cell r="H1189">
            <v>2395</v>
          </cell>
          <cell r="I1189">
            <v>530</v>
          </cell>
          <cell r="L1189">
            <v>1363</v>
          </cell>
          <cell r="M1189">
            <v>82</v>
          </cell>
          <cell r="N1189">
            <v>53</v>
          </cell>
          <cell r="Q1189">
            <v>338</v>
          </cell>
          <cell r="R1189">
            <v>246</v>
          </cell>
          <cell r="S1189">
            <v>5</v>
          </cell>
          <cell r="U1189">
            <v>113</v>
          </cell>
          <cell r="V1189">
            <v>4666</v>
          </cell>
          <cell r="X1189">
            <v>232</v>
          </cell>
          <cell r="Y1189">
            <v>20</v>
          </cell>
          <cell r="Z1189">
            <v>13</v>
          </cell>
        </row>
        <row r="1190">
          <cell r="C1190">
            <v>806</v>
          </cell>
          <cell r="E1190">
            <v>12</v>
          </cell>
          <cell r="F1190">
            <v>2014</v>
          </cell>
          <cell r="G1190">
            <v>2686</v>
          </cell>
          <cell r="H1190">
            <v>1054</v>
          </cell>
          <cell r="I1190">
            <v>490</v>
          </cell>
          <cell r="L1190">
            <v>2407</v>
          </cell>
          <cell r="M1190">
            <v>89</v>
          </cell>
          <cell r="N1190">
            <v>29</v>
          </cell>
          <cell r="Q1190">
            <v>175</v>
          </cell>
          <cell r="R1190">
            <v>159</v>
          </cell>
          <cell r="S1190">
            <v>28</v>
          </cell>
          <cell r="U1190">
            <v>125</v>
          </cell>
          <cell r="V1190">
            <v>2798</v>
          </cell>
          <cell r="X1190">
            <v>90</v>
          </cell>
          <cell r="Y1190">
            <v>60</v>
          </cell>
          <cell r="Z1190">
            <v>20</v>
          </cell>
        </row>
        <row r="1191">
          <cell r="C1191">
            <v>807</v>
          </cell>
          <cell r="E1191">
            <v>12</v>
          </cell>
          <cell r="F1191">
            <v>2014</v>
          </cell>
          <cell r="G1191">
            <v>5215</v>
          </cell>
          <cell r="H1191">
            <v>1809</v>
          </cell>
          <cell r="I1191">
            <v>477</v>
          </cell>
          <cell r="L1191">
            <v>1254</v>
          </cell>
          <cell r="M1191">
            <v>7</v>
          </cell>
          <cell r="N1191">
            <v>1</v>
          </cell>
          <cell r="Q1191">
            <v>1545</v>
          </cell>
          <cell r="R1191">
            <v>95</v>
          </cell>
          <cell r="S1191">
            <v>1</v>
          </cell>
          <cell r="U1191">
            <v>35</v>
          </cell>
          <cell r="V1191">
            <v>2765</v>
          </cell>
          <cell r="X1191">
            <v>0</v>
          </cell>
          <cell r="Y1191">
            <v>49</v>
          </cell>
          <cell r="Z1191">
            <v>10</v>
          </cell>
        </row>
        <row r="1192">
          <cell r="C1192">
            <v>808</v>
          </cell>
          <cell r="E1192">
            <v>12</v>
          </cell>
          <cell r="F1192">
            <v>2014</v>
          </cell>
          <cell r="G1192">
            <v>7294</v>
          </cell>
          <cell r="H1192">
            <v>3840</v>
          </cell>
          <cell r="I1192">
            <v>408</v>
          </cell>
          <cell r="L1192">
            <v>1584</v>
          </cell>
          <cell r="M1192">
            <v>20</v>
          </cell>
          <cell r="N1192">
            <v>0</v>
          </cell>
          <cell r="Q1192">
            <v>580</v>
          </cell>
          <cell r="R1192">
            <v>105</v>
          </cell>
          <cell r="S1192">
            <v>0</v>
          </cell>
          <cell r="U1192">
            <v>15</v>
          </cell>
          <cell r="V1192">
            <v>3764</v>
          </cell>
          <cell r="X1192">
            <v>0</v>
          </cell>
          <cell r="Y1192">
            <v>312</v>
          </cell>
          <cell r="Z1192">
            <v>72</v>
          </cell>
        </row>
        <row r="1193">
          <cell r="C1193">
            <v>901</v>
          </cell>
          <cell r="E1193">
            <v>12</v>
          </cell>
          <cell r="F1193">
            <v>2014</v>
          </cell>
          <cell r="G1193">
            <v>12523</v>
          </cell>
          <cell r="H1193">
            <v>12669</v>
          </cell>
          <cell r="I1193">
            <v>2889</v>
          </cell>
          <cell r="L1193">
            <v>7007</v>
          </cell>
          <cell r="M1193">
            <v>5</v>
          </cell>
          <cell r="N1193">
            <v>75</v>
          </cell>
          <cell r="Q1193">
            <v>1231</v>
          </cell>
          <cell r="R1193">
            <v>713</v>
          </cell>
          <cell r="S1193">
            <v>11</v>
          </cell>
          <cell r="U1193">
            <v>39</v>
          </cell>
          <cell r="V1193">
            <v>21802</v>
          </cell>
          <cell r="X1193">
            <v>509</v>
          </cell>
          <cell r="Y1193">
            <v>1458</v>
          </cell>
          <cell r="Z1193">
            <v>504</v>
          </cell>
        </row>
        <row r="1194">
          <cell r="C1194">
            <v>902</v>
          </cell>
          <cell r="E1194">
            <v>12</v>
          </cell>
          <cell r="F1194">
            <v>2014</v>
          </cell>
          <cell r="G1194">
            <v>4454</v>
          </cell>
          <cell r="H1194">
            <v>2939</v>
          </cell>
          <cell r="I1194">
            <v>1303</v>
          </cell>
          <cell r="L1194">
            <v>5187</v>
          </cell>
          <cell r="M1194">
            <v>123</v>
          </cell>
          <cell r="N1194">
            <v>202</v>
          </cell>
          <cell r="Q1194">
            <v>640</v>
          </cell>
          <cell r="R1194">
            <v>575</v>
          </cell>
          <cell r="S1194">
            <v>119</v>
          </cell>
          <cell r="U1194">
            <v>303</v>
          </cell>
          <cell r="V1194">
            <v>14858</v>
          </cell>
          <cell r="X1194">
            <v>642</v>
          </cell>
          <cell r="Y1194">
            <v>38</v>
          </cell>
          <cell r="Z1194">
            <v>6</v>
          </cell>
        </row>
        <row r="1195">
          <cell r="C1195">
            <v>903</v>
          </cell>
          <cell r="E1195">
            <v>12</v>
          </cell>
          <cell r="F1195">
            <v>2014</v>
          </cell>
          <cell r="G1195">
            <v>2206</v>
          </cell>
          <cell r="H1195">
            <v>728</v>
          </cell>
          <cell r="I1195">
            <v>182</v>
          </cell>
          <cell r="L1195">
            <v>1060</v>
          </cell>
          <cell r="M1195">
            <v>0</v>
          </cell>
          <cell r="N1195">
            <v>0</v>
          </cell>
          <cell r="Q1195">
            <v>217</v>
          </cell>
          <cell r="R1195">
            <v>27</v>
          </cell>
          <cell r="S1195">
            <v>0</v>
          </cell>
          <cell r="U1195">
            <v>0</v>
          </cell>
          <cell r="V1195">
            <v>3301</v>
          </cell>
          <cell r="X1195">
            <v>0</v>
          </cell>
          <cell r="Y1195">
            <v>138</v>
          </cell>
          <cell r="Z1195">
            <v>0</v>
          </cell>
        </row>
        <row r="1196">
          <cell r="C1196">
            <v>904</v>
          </cell>
          <cell r="E1196">
            <v>12</v>
          </cell>
          <cell r="F1196">
            <v>2014</v>
          </cell>
          <cell r="G1196">
            <v>270</v>
          </cell>
          <cell r="H1196">
            <v>0</v>
          </cell>
          <cell r="I1196">
            <v>69</v>
          </cell>
          <cell r="L1196">
            <v>1437</v>
          </cell>
          <cell r="M1196">
            <v>0</v>
          </cell>
          <cell r="N1196">
            <v>0</v>
          </cell>
          <cell r="Q1196">
            <v>0</v>
          </cell>
          <cell r="R1196">
            <v>37</v>
          </cell>
          <cell r="S1196">
            <v>0</v>
          </cell>
          <cell r="U1196">
            <v>0</v>
          </cell>
          <cell r="V1196">
            <v>536</v>
          </cell>
          <cell r="X1196">
            <v>0</v>
          </cell>
          <cell r="Y1196">
            <v>100</v>
          </cell>
          <cell r="Z1196">
            <v>0</v>
          </cell>
        </row>
        <row r="1197">
          <cell r="C1197">
            <v>905</v>
          </cell>
          <cell r="E1197">
            <v>12</v>
          </cell>
          <cell r="F1197">
            <v>2014</v>
          </cell>
          <cell r="G1197">
            <v>7351</v>
          </cell>
          <cell r="H1197">
            <v>570</v>
          </cell>
          <cell r="I1197">
            <v>462</v>
          </cell>
          <cell r="L1197">
            <v>1557</v>
          </cell>
          <cell r="M1197">
            <v>38</v>
          </cell>
          <cell r="N1197">
            <v>1</v>
          </cell>
          <cell r="Q1197">
            <v>894</v>
          </cell>
          <cell r="R1197">
            <v>164</v>
          </cell>
          <cell r="S1197">
            <v>27</v>
          </cell>
          <cell r="U1197">
            <v>102</v>
          </cell>
          <cell r="V1197">
            <v>11445</v>
          </cell>
          <cell r="X1197">
            <v>422</v>
          </cell>
          <cell r="Y1197">
            <v>231</v>
          </cell>
          <cell r="Z1197">
            <v>30</v>
          </cell>
        </row>
        <row r="1198">
          <cell r="C1198">
            <v>906</v>
          </cell>
          <cell r="E1198">
            <v>12</v>
          </cell>
          <cell r="F1198">
            <v>2014</v>
          </cell>
          <cell r="G1198">
            <v>9882</v>
          </cell>
          <cell r="H1198">
            <v>3245</v>
          </cell>
          <cell r="I1198">
            <v>1086</v>
          </cell>
          <cell r="L1198">
            <v>3084</v>
          </cell>
          <cell r="M1198">
            <v>90</v>
          </cell>
          <cell r="N1198">
            <v>52</v>
          </cell>
          <cell r="Q1198">
            <v>715</v>
          </cell>
          <cell r="R1198">
            <v>614</v>
          </cell>
          <cell r="S1198">
            <v>42</v>
          </cell>
          <cell r="U1198">
            <v>137</v>
          </cell>
          <cell r="V1198">
            <v>5560</v>
          </cell>
          <cell r="X1198">
            <v>194</v>
          </cell>
          <cell r="Y1198">
            <v>401</v>
          </cell>
          <cell r="Z1198">
            <v>94</v>
          </cell>
        </row>
        <row r="1199">
          <cell r="C1199">
            <v>907</v>
          </cell>
          <cell r="E1199">
            <v>12</v>
          </cell>
          <cell r="F1199">
            <v>2014</v>
          </cell>
          <cell r="G1199">
            <v>3834</v>
          </cell>
          <cell r="H1199">
            <v>835</v>
          </cell>
          <cell r="I1199">
            <v>76</v>
          </cell>
          <cell r="L1199">
            <v>178</v>
          </cell>
          <cell r="M1199">
            <v>21</v>
          </cell>
          <cell r="N1199">
            <v>0</v>
          </cell>
          <cell r="Q1199">
            <v>59</v>
          </cell>
          <cell r="R1199">
            <v>0</v>
          </cell>
          <cell r="S1199">
            <v>0</v>
          </cell>
          <cell r="U1199">
            <v>18</v>
          </cell>
          <cell r="V1199">
            <v>997</v>
          </cell>
          <cell r="X1199">
            <v>0</v>
          </cell>
          <cell r="Y1199">
            <v>51</v>
          </cell>
          <cell r="Z1199">
            <v>0</v>
          </cell>
        </row>
        <row r="1200">
          <cell r="C1200">
            <v>1001</v>
          </cell>
          <cell r="E1200">
            <v>12</v>
          </cell>
          <cell r="F1200">
            <v>2014</v>
          </cell>
          <cell r="G1200">
            <v>17399</v>
          </cell>
          <cell r="H1200">
            <v>5994</v>
          </cell>
          <cell r="I1200">
            <v>2515</v>
          </cell>
          <cell r="L1200">
            <v>7270</v>
          </cell>
          <cell r="M1200">
            <v>85</v>
          </cell>
          <cell r="N1200">
            <v>40</v>
          </cell>
          <cell r="Q1200">
            <v>3226</v>
          </cell>
          <cell r="R1200">
            <v>1877</v>
          </cell>
          <cell r="S1200">
            <v>64</v>
          </cell>
          <cell r="U1200">
            <v>293</v>
          </cell>
          <cell r="V1200">
            <v>16428</v>
          </cell>
          <cell r="X1200">
            <v>420</v>
          </cell>
          <cell r="Y1200">
            <v>1070</v>
          </cell>
          <cell r="Z1200">
            <v>271</v>
          </cell>
        </row>
        <row r="1201">
          <cell r="C1201">
            <v>1002</v>
          </cell>
          <cell r="E1201">
            <v>12</v>
          </cell>
          <cell r="F1201">
            <v>2014</v>
          </cell>
          <cell r="G1201">
            <v>9700</v>
          </cell>
          <cell r="H1201">
            <v>1014</v>
          </cell>
          <cell r="I1201">
            <v>1431</v>
          </cell>
          <cell r="L1201">
            <v>3351</v>
          </cell>
          <cell r="M1201">
            <v>100</v>
          </cell>
          <cell r="N1201">
            <v>13</v>
          </cell>
          <cell r="Q1201">
            <v>1609</v>
          </cell>
          <cell r="R1201">
            <v>715</v>
          </cell>
          <cell r="S1201">
            <v>7</v>
          </cell>
          <cell r="U1201">
            <v>217</v>
          </cell>
          <cell r="V1201">
            <v>7219</v>
          </cell>
          <cell r="X1201">
            <v>0</v>
          </cell>
          <cell r="Y1201">
            <v>245</v>
          </cell>
          <cell r="Z1201">
            <v>45</v>
          </cell>
        </row>
        <row r="1202">
          <cell r="C1202">
            <v>1003</v>
          </cell>
          <cell r="E1202">
            <v>12</v>
          </cell>
          <cell r="F1202">
            <v>2014</v>
          </cell>
          <cell r="G1202">
            <v>4935</v>
          </cell>
          <cell r="H1202">
            <v>4805</v>
          </cell>
          <cell r="I1202">
            <v>689</v>
          </cell>
          <cell r="L1202">
            <v>1713</v>
          </cell>
          <cell r="M1202">
            <v>51</v>
          </cell>
          <cell r="N1202">
            <v>31</v>
          </cell>
          <cell r="Q1202">
            <v>669</v>
          </cell>
          <cell r="R1202">
            <v>281</v>
          </cell>
          <cell r="S1202">
            <v>14</v>
          </cell>
          <cell r="U1202">
            <v>94</v>
          </cell>
          <cell r="V1202">
            <v>3142</v>
          </cell>
          <cell r="X1202">
            <v>0</v>
          </cell>
          <cell r="Y1202">
            <v>100</v>
          </cell>
          <cell r="Z1202">
            <v>14</v>
          </cell>
        </row>
        <row r="1203">
          <cell r="C1203">
            <v>1004</v>
          </cell>
          <cell r="E1203">
            <v>12</v>
          </cell>
          <cell r="F1203">
            <v>2014</v>
          </cell>
          <cell r="G1203">
            <v>9280</v>
          </cell>
          <cell r="H1203">
            <v>7234</v>
          </cell>
          <cell r="I1203">
            <v>1020</v>
          </cell>
          <cell r="L1203">
            <v>3182</v>
          </cell>
          <cell r="M1203">
            <v>99</v>
          </cell>
          <cell r="N1203">
            <v>51</v>
          </cell>
          <cell r="Q1203">
            <v>1233</v>
          </cell>
          <cell r="R1203">
            <v>667</v>
          </cell>
          <cell r="S1203">
            <v>17</v>
          </cell>
          <cell r="U1203">
            <v>200</v>
          </cell>
          <cell r="V1203">
            <v>5674</v>
          </cell>
          <cell r="X1203">
            <v>0</v>
          </cell>
          <cell r="Y1203">
            <v>233</v>
          </cell>
          <cell r="Z1203">
            <v>57</v>
          </cell>
        </row>
        <row r="1204">
          <cell r="C1204">
            <v>1005</v>
          </cell>
          <cell r="E1204">
            <v>12</v>
          </cell>
          <cell r="F1204">
            <v>2014</v>
          </cell>
          <cell r="G1204">
            <v>8401</v>
          </cell>
          <cell r="H1204">
            <v>3867</v>
          </cell>
          <cell r="I1204">
            <v>1289</v>
          </cell>
          <cell r="L1204">
            <v>3034</v>
          </cell>
          <cell r="M1204">
            <v>41</v>
          </cell>
          <cell r="N1204">
            <v>2</v>
          </cell>
          <cell r="Q1204">
            <v>673</v>
          </cell>
          <cell r="R1204">
            <v>288</v>
          </cell>
          <cell r="S1204">
            <v>0</v>
          </cell>
          <cell r="U1204">
            <v>108</v>
          </cell>
          <cell r="V1204">
            <v>8538</v>
          </cell>
          <cell r="X1204">
            <v>0</v>
          </cell>
          <cell r="Y1204">
            <v>223</v>
          </cell>
          <cell r="Z1204">
            <v>21</v>
          </cell>
        </row>
        <row r="1205">
          <cell r="C1205">
            <v>1006</v>
          </cell>
          <cell r="E1205">
            <v>12</v>
          </cell>
          <cell r="F1205">
            <v>2014</v>
          </cell>
          <cell r="G1205">
            <v>4028</v>
          </cell>
          <cell r="H1205">
            <v>1969</v>
          </cell>
          <cell r="I1205">
            <v>141</v>
          </cell>
          <cell r="L1205">
            <v>631</v>
          </cell>
          <cell r="M1205">
            <v>11</v>
          </cell>
          <cell r="N1205">
            <v>0</v>
          </cell>
          <cell r="Q1205">
            <v>523</v>
          </cell>
          <cell r="R1205">
            <v>99</v>
          </cell>
          <cell r="S1205">
            <v>0</v>
          </cell>
          <cell r="U1205">
            <v>18</v>
          </cell>
          <cell r="V1205">
            <v>1818</v>
          </cell>
          <cell r="X1205">
            <v>0</v>
          </cell>
          <cell r="Y1205">
            <v>99</v>
          </cell>
          <cell r="Z1205">
            <v>0</v>
          </cell>
        </row>
        <row r="1206">
          <cell r="C1206">
            <v>1007</v>
          </cell>
          <cell r="E1206">
            <v>12</v>
          </cell>
          <cell r="F1206">
            <v>2014</v>
          </cell>
          <cell r="G1206">
            <v>5593</v>
          </cell>
          <cell r="H1206">
            <v>793</v>
          </cell>
          <cell r="I1206">
            <v>890</v>
          </cell>
          <cell r="L1206">
            <v>1512</v>
          </cell>
          <cell r="M1206">
            <v>14</v>
          </cell>
          <cell r="N1206">
            <v>7</v>
          </cell>
          <cell r="Q1206">
            <v>360</v>
          </cell>
          <cell r="R1206">
            <v>36</v>
          </cell>
          <cell r="S1206">
            <v>0</v>
          </cell>
          <cell r="U1206">
            <v>21</v>
          </cell>
          <cell r="V1206">
            <v>1313</v>
          </cell>
          <cell r="X1206">
            <v>0</v>
          </cell>
          <cell r="Y1206">
            <v>79</v>
          </cell>
          <cell r="Z1206">
            <v>10</v>
          </cell>
        </row>
        <row r="1207">
          <cell r="C1207">
            <v>1008</v>
          </cell>
          <cell r="E1207">
            <v>12</v>
          </cell>
          <cell r="F1207">
            <v>2014</v>
          </cell>
          <cell r="G1207">
            <v>7283</v>
          </cell>
          <cell r="H1207">
            <v>3406</v>
          </cell>
          <cell r="I1207">
            <v>379</v>
          </cell>
          <cell r="L1207">
            <v>713</v>
          </cell>
          <cell r="M1207">
            <v>41</v>
          </cell>
          <cell r="N1207">
            <v>0</v>
          </cell>
          <cell r="Q1207">
            <v>726</v>
          </cell>
          <cell r="R1207">
            <v>168</v>
          </cell>
          <cell r="S1207">
            <v>2</v>
          </cell>
          <cell r="U1207">
            <v>78</v>
          </cell>
          <cell r="V1207">
            <v>3166</v>
          </cell>
          <cell r="X1207">
            <v>74</v>
          </cell>
          <cell r="Y1207">
            <v>150</v>
          </cell>
          <cell r="Z1207">
            <v>56</v>
          </cell>
        </row>
        <row r="1208">
          <cell r="C1208">
            <v>1009</v>
          </cell>
          <cell r="E1208">
            <v>12</v>
          </cell>
          <cell r="F1208">
            <v>2014</v>
          </cell>
          <cell r="G1208">
            <v>10679</v>
          </cell>
          <cell r="H1208">
            <v>2955</v>
          </cell>
          <cell r="I1208">
            <v>446</v>
          </cell>
          <cell r="L1208">
            <v>1007</v>
          </cell>
          <cell r="M1208">
            <v>54</v>
          </cell>
          <cell r="N1208">
            <v>0</v>
          </cell>
          <cell r="Q1208">
            <v>725</v>
          </cell>
          <cell r="R1208">
            <v>100</v>
          </cell>
          <cell r="S1208">
            <v>1</v>
          </cell>
          <cell r="U1208">
            <v>85</v>
          </cell>
          <cell r="V1208">
            <v>2557</v>
          </cell>
          <cell r="X1208">
            <v>0</v>
          </cell>
          <cell r="Y1208">
            <v>110</v>
          </cell>
          <cell r="Z1208">
            <v>16</v>
          </cell>
        </row>
        <row r="1209">
          <cell r="C1209">
            <v>1010</v>
          </cell>
          <cell r="E1209">
            <v>12</v>
          </cell>
          <cell r="F1209">
            <v>2014</v>
          </cell>
          <cell r="G1209">
            <v>5580</v>
          </cell>
          <cell r="H1209">
            <v>1245</v>
          </cell>
          <cell r="I1209">
            <v>256</v>
          </cell>
          <cell r="L1209">
            <v>467</v>
          </cell>
          <cell r="M1209">
            <v>26</v>
          </cell>
          <cell r="N1209">
            <v>0</v>
          </cell>
          <cell r="Q1209">
            <v>745</v>
          </cell>
          <cell r="R1209">
            <v>76</v>
          </cell>
          <cell r="S1209">
            <v>0</v>
          </cell>
          <cell r="U1209">
            <v>21</v>
          </cell>
          <cell r="V1209">
            <v>3998</v>
          </cell>
          <cell r="X1209">
            <v>0</v>
          </cell>
          <cell r="Y1209">
            <v>208</v>
          </cell>
          <cell r="Z1209">
            <v>0</v>
          </cell>
        </row>
        <row r="1210">
          <cell r="C1210">
            <v>1011</v>
          </cell>
          <cell r="E1210">
            <v>12</v>
          </cell>
          <cell r="F1210">
            <v>2014</v>
          </cell>
          <cell r="G1210">
            <v>3898</v>
          </cell>
          <cell r="H1210">
            <v>1934</v>
          </cell>
          <cell r="I1210">
            <v>594</v>
          </cell>
          <cell r="L1210">
            <v>1190</v>
          </cell>
          <cell r="M1210">
            <v>16</v>
          </cell>
          <cell r="N1210">
            <v>0</v>
          </cell>
          <cell r="Q1210">
            <v>542</v>
          </cell>
          <cell r="R1210">
            <v>49</v>
          </cell>
          <cell r="S1210">
            <v>0</v>
          </cell>
          <cell r="U1210">
            <v>8</v>
          </cell>
          <cell r="V1210">
            <v>1570</v>
          </cell>
          <cell r="X1210">
            <v>0</v>
          </cell>
          <cell r="Y1210">
            <v>0</v>
          </cell>
          <cell r="Z1210">
            <v>0</v>
          </cell>
        </row>
        <row r="1211">
          <cell r="C1211">
            <v>1012</v>
          </cell>
          <cell r="E1211">
            <v>12</v>
          </cell>
          <cell r="F1211">
            <v>2014</v>
          </cell>
          <cell r="G1211">
            <v>5419</v>
          </cell>
          <cell r="H1211">
            <v>2190</v>
          </cell>
          <cell r="I1211">
            <v>755</v>
          </cell>
          <cell r="L1211">
            <v>1105</v>
          </cell>
          <cell r="M1211">
            <v>67</v>
          </cell>
          <cell r="N1211">
            <v>0</v>
          </cell>
          <cell r="Q1211">
            <v>2888</v>
          </cell>
          <cell r="R1211">
            <v>526</v>
          </cell>
          <cell r="S1211">
            <v>12</v>
          </cell>
          <cell r="U1211">
            <v>126</v>
          </cell>
          <cell r="V1211">
            <v>3474</v>
          </cell>
          <cell r="X1211">
            <v>162</v>
          </cell>
          <cell r="Y1211">
            <v>308</v>
          </cell>
          <cell r="Z1211">
            <v>85</v>
          </cell>
        </row>
        <row r="1212">
          <cell r="C1212">
            <v>1013</v>
          </cell>
          <cell r="E1212">
            <v>12</v>
          </cell>
          <cell r="F1212">
            <v>2014</v>
          </cell>
          <cell r="G1212">
            <v>5566</v>
          </cell>
          <cell r="H1212">
            <v>1785</v>
          </cell>
          <cell r="I1212">
            <v>166</v>
          </cell>
          <cell r="L1212">
            <v>434</v>
          </cell>
          <cell r="M1212">
            <v>4</v>
          </cell>
          <cell r="N1212">
            <v>0</v>
          </cell>
          <cell r="Q1212">
            <v>459</v>
          </cell>
          <cell r="R1212">
            <v>57</v>
          </cell>
          <cell r="S1212">
            <v>0</v>
          </cell>
          <cell r="U1212">
            <v>12</v>
          </cell>
          <cell r="V1212">
            <v>1656</v>
          </cell>
          <cell r="X1212">
            <v>0</v>
          </cell>
          <cell r="Y1212">
            <v>0</v>
          </cell>
          <cell r="Z1212">
            <v>0</v>
          </cell>
        </row>
        <row r="1213">
          <cell r="C1213">
            <v>1014</v>
          </cell>
          <cell r="E1213">
            <v>12</v>
          </cell>
          <cell r="F1213">
            <v>2014</v>
          </cell>
          <cell r="G1213">
            <v>4960</v>
          </cell>
          <cell r="H1213">
            <v>3059</v>
          </cell>
          <cell r="I1213">
            <v>457</v>
          </cell>
          <cell r="L1213">
            <v>668</v>
          </cell>
          <cell r="M1213">
            <v>19</v>
          </cell>
          <cell r="N1213">
            <v>1</v>
          </cell>
          <cell r="Q1213">
            <v>516</v>
          </cell>
          <cell r="R1213">
            <v>388</v>
          </cell>
          <cell r="S1213">
            <v>0</v>
          </cell>
          <cell r="U1213">
            <v>37</v>
          </cell>
          <cell r="V1213">
            <v>2639</v>
          </cell>
          <cell r="X1213">
            <v>0</v>
          </cell>
          <cell r="Y1213">
            <v>61</v>
          </cell>
          <cell r="Z1213">
            <v>21</v>
          </cell>
        </row>
        <row r="1214">
          <cell r="C1214">
            <v>1015</v>
          </cell>
          <cell r="E1214">
            <v>12</v>
          </cell>
          <cell r="F1214">
            <v>2014</v>
          </cell>
          <cell r="G1214">
            <v>9993</v>
          </cell>
          <cell r="H1214">
            <v>3368</v>
          </cell>
          <cell r="I1214">
            <v>819</v>
          </cell>
          <cell r="L1214">
            <v>1263</v>
          </cell>
          <cell r="M1214">
            <v>34</v>
          </cell>
          <cell r="N1214">
            <v>0</v>
          </cell>
          <cell r="Q1214">
            <v>599</v>
          </cell>
          <cell r="R1214">
            <v>375</v>
          </cell>
          <cell r="S1214">
            <v>4</v>
          </cell>
          <cell r="U1214">
            <v>145</v>
          </cell>
          <cell r="V1214">
            <v>6768</v>
          </cell>
          <cell r="X1214">
            <v>0</v>
          </cell>
          <cell r="Y1214">
            <v>0</v>
          </cell>
          <cell r="Z1214">
            <v>31</v>
          </cell>
        </row>
        <row r="1215">
          <cell r="C1215">
            <v>1102</v>
          </cell>
          <cell r="E1215">
            <v>12</v>
          </cell>
          <cell r="F1215">
            <v>2014</v>
          </cell>
          <cell r="G1215">
            <v>5198</v>
          </cell>
          <cell r="H1215">
            <v>2567</v>
          </cell>
          <cell r="I1215">
            <v>271</v>
          </cell>
          <cell r="L1215">
            <v>957</v>
          </cell>
          <cell r="M1215">
            <v>23</v>
          </cell>
          <cell r="N1215">
            <v>8</v>
          </cell>
          <cell r="Q1215">
            <v>171</v>
          </cell>
          <cell r="R1215">
            <v>90</v>
          </cell>
          <cell r="S1215">
            <v>0</v>
          </cell>
          <cell r="U1215">
            <v>17</v>
          </cell>
          <cell r="V1215">
            <v>1479</v>
          </cell>
          <cell r="X1215">
            <v>0</v>
          </cell>
          <cell r="Y1215">
            <v>208</v>
          </cell>
          <cell r="Z1215">
            <v>49</v>
          </cell>
        </row>
        <row r="1216">
          <cell r="C1216">
            <v>1103</v>
          </cell>
          <cell r="E1216">
            <v>12</v>
          </cell>
          <cell r="F1216">
            <v>2014</v>
          </cell>
          <cell r="G1216">
            <v>3215</v>
          </cell>
          <cell r="H1216">
            <v>1521</v>
          </cell>
          <cell r="I1216">
            <v>226</v>
          </cell>
          <cell r="L1216">
            <v>775</v>
          </cell>
          <cell r="M1216">
            <v>12</v>
          </cell>
          <cell r="N1216">
            <v>90</v>
          </cell>
          <cell r="Q1216">
            <v>273</v>
          </cell>
          <cell r="R1216">
            <v>43</v>
          </cell>
          <cell r="S1216">
            <v>0</v>
          </cell>
          <cell r="U1216">
            <v>8</v>
          </cell>
          <cell r="V1216">
            <v>3650</v>
          </cell>
          <cell r="X1216">
            <v>92</v>
          </cell>
          <cell r="Y1216">
            <v>216</v>
          </cell>
          <cell r="Z1216">
            <v>0</v>
          </cell>
        </row>
        <row r="1217">
          <cell r="C1217">
            <v>1104</v>
          </cell>
          <cell r="E1217">
            <v>12</v>
          </cell>
          <cell r="F1217">
            <v>2014</v>
          </cell>
          <cell r="G1217">
            <v>6154</v>
          </cell>
          <cell r="H1217">
            <v>10862</v>
          </cell>
          <cell r="I1217">
            <v>588</v>
          </cell>
          <cell r="L1217">
            <v>2196</v>
          </cell>
          <cell r="M1217">
            <v>63</v>
          </cell>
          <cell r="N1217">
            <v>27</v>
          </cell>
          <cell r="Q1217">
            <v>520</v>
          </cell>
          <cell r="R1217">
            <v>272</v>
          </cell>
          <cell r="S1217">
            <v>2</v>
          </cell>
          <cell r="U1217">
            <v>66</v>
          </cell>
          <cell r="V1217">
            <v>5116</v>
          </cell>
          <cell r="X1217">
            <v>79</v>
          </cell>
          <cell r="Y1217">
            <v>273</v>
          </cell>
          <cell r="Z1217">
            <v>0</v>
          </cell>
        </row>
        <row r="1218">
          <cell r="C1218">
            <v>1105</v>
          </cell>
          <cell r="E1218">
            <v>12</v>
          </cell>
          <cell r="F1218">
            <v>2014</v>
          </cell>
          <cell r="G1218">
            <v>3019</v>
          </cell>
          <cell r="H1218">
            <v>2783</v>
          </cell>
          <cell r="I1218">
            <v>204</v>
          </cell>
          <cell r="L1218">
            <v>361</v>
          </cell>
          <cell r="M1218">
            <v>21</v>
          </cell>
          <cell r="N1218">
            <v>0</v>
          </cell>
          <cell r="Q1218">
            <v>150</v>
          </cell>
          <cell r="R1218">
            <v>52</v>
          </cell>
          <cell r="S1218">
            <v>0</v>
          </cell>
          <cell r="U1218">
            <v>28</v>
          </cell>
          <cell r="V1218">
            <v>1838</v>
          </cell>
          <cell r="X1218">
            <v>31</v>
          </cell>
          <cell r="Y1218">
            <v>70</v>
          </cell>
          <cell r="Z1218">
            <v>29</v>
          </cell>
        </row>
        <row r="1219">
          <cell r="C1219">
            <v>1106</v>
          </cell>
          <cell r="E1219">
            <v>12</v>
          </cell>
          <cell r="F1219">
            <v>2014</v>
          </cell>
          <cell r="G1219">
            <v>2412</v>
          </cell>
          <cell r="H1219">
            <v>707</v>
          </cell>
          <cell r="I1219">
            <v>150</v>
          </cell>
          <cell r="L1219">
            <v>150</v>
          </cell>
          <cell r="M1219">
            <v>0</v>
          </cell>
          <cell r="N1219">
            <v>0</v>
          </cell>
          <cell r="Q1219">
            <v>441</v>
          </cell>
          <cell r="R1219">
            <v>6</v>
          </cell>
          <cell r="S1219">
            <v>0</v>
          </cell>
          <cell r="U1219">
            <v>9</v>
          </cell>
          <cell r="V1219">
            <v>925</v>
          </cell>
          <cell r="X1219">
            <v>8</v>
          </cell>
          <cell r="Y1219">
            <v>0</v>
          </cell>
          <cell r="Z1219">
            <v>76</v>
          </cell>
        </row>
        <row r="1220">
          <cell r="C1220">
            <v>1107</v>
          </cell>
          <cell r="E1220">
            <v>12</v>
          </cell>
          <cell r="F1220">
            <v>2014</v>
          </cell>
          <cell r="G1220">
            <v>4130</v>
          </cell>
          <cell r="H1220">
            <v>1275</v>
          </cell>
          <cell r="I1220">
            <v>171</v>
          </cell>
          <cell r="L1220">
            <v>454</v>
          </cell>
          <cell r="M1220">
            <v>34</v>
          </cell>
          <cell r="N1220">
            <v>3</v>
          </cell>
          <cell r="Q1220">
            <v>125</v>
          </cell>
          <cell r="R1220">
            <v>30</v>
          </cell>
          <cell r="S1220">
            <v>0</v>
          </cell>
          <cell r="U1220">
            <v>22</v>
          </cell>
          <cell r="V1220">
            <v>1500</v>
          </cell>
          <cell r="X1220">
            <v>0</v>
          </cell>
          <cell r="Y1220">
            <v>93</v>
          </cell>
          <cell r="Z1220">
            <v>10</v>
          </cell>
        </row>
        <row r="1221">
          <cell r="C1221">
            <v>1102</v>
          </cell>
          <cell r="E1221">
            <v>12</v>
          </cell>
          <cell r="F1221">
            <v>2014</v>
          </cell>
          <cell r="G1221">
            <v>4916</v>
          </cell>
          <cell r="H1221">
            <v>2248</v>
          </cell>
          <cell r="I1221">
            <v>277</v>
          </cell>
          <cell r="L1221">
            <v>885</v>
          </cell>
          <cell r="M1221">
            <v>39</v>
          </cell>
          <cell r="N1221">
            <v>6</v>
          </cell>
          <cell r="Q1221">
            <v>159</v>
          </cell>
          <cell r="R1221">
            <v>89</v>
          </cell>
          <cell r="S1221">
            <v>0</v>
          </cell>
          <cell r="U1221">
            <v>23</v>
          </cell>
          <cell r="V1221">
            <v>1631</v>
          </cell>
          <cell r="X1221">
            <v>0</v>
          </cell>
          <cell r="Y1221">
            <v>210</v>
          </cell>
          <cell r="Z1221">
            <v>35</v>
          </cell>
        </row>
        <row r="1222">
          <cell r="C1222">
            <v>1103</v>
          </cell>
          <cell r="E1222">
            <v>12</v>
          </cell>
          <cell r="F1222">
            <v>2014</v>
          </cell>
          <cell r="G1222">
            <v>3073</v>
          </cell>
          <cell r="H1222">
            <v>1337</v>
          </cell>
          <cell r="I1222">
            <v>244</v>
          </cell>
          <cell r="L1222">
            <v>710</v>
          </cell>
          <cell r="M1222">
            <v>7</v>
          </cell>
          <cell r="N1222">
            <v>84</v>
          </cell>
          <cell r="Q1222">
            <v>270</v>
          </cell>
          <cell r="R1222">
            <v>51</v>
          </cell>
          <cell r="S1222">
            <v>0</v>
          </cell>
          <cell r="U1222">
            <v>6</v>
          </cell>
          <cell r="V1222">
            <v>2307</v>
          </cell>
          <cell r="X1222">
            <v>82</v>
          </cell>
          <cell r="Y1222">
            <v>227</v>
          </cell>
          <cell r="Z1222">
            <v>0</v>
          </cell>
        </row>
        <row r="1223">
          <cell r="C1223">
            <v>1104</v>
          </cell>
          <cell r="E1223">
            <v>12</v>
          </cell>
          <cell r="F1223">
            <v>2014</v>
          </cell>
          <cell r="G1223">
            <v>5753</v>
          </cell>
          <cell r="H1223">
            <v>10179</v>
          </cell>
          <cell r="I1223">
            <v>594</v>
          </cell>
          <cell r="L1223">
            <v>2314</v>
          </cell>
          <cell r="M1223">
            <v>50</v>
          </cell>
          <cell r="N1223">
            <v>25</v>
          </cell>
          <cell r="Q1223">
            <v>602</v>
          </cell>
          <cell r="R1223">
            <v>294</v>
          </cell>
          <cell r="S1223">
            <v>1</v>
          </cell>
          <cell r="U1223">
            <v>80</v>
          </cell>
          <cell r="V1223">
            <v>7232</v>
          </cell>
          <cell r="X1223">
            <v>41</v>
          </cell>
          <cell r="Y1223">
            <v>246</v>
          </cell>
          <cell r="Z1223">
            <v>0</v>
          </cell>
        </row>
        <row r="1224">
          <cell r="C1224">
            <v>1105</v>
          </cell>
          <cell r="E1224">
            <v>12</v>
          </cell>
          <cell r="F1224">
            <v>2014</v>
          </cell>
          <cell r="G1224">
            <v>2911</v>
          </cell>
          <cell r="H1224">
            <v>2689</v>
          </cell>
          <cell r="I1224">
            <v>186</v>
          </cell>
          <cell r="L1224">
            <v>294</v>
          </cell>
          <cell r="M1224">
            <v>12</v>
          </cell>
          <cell r="N1224">
            <v>4</v>
          </cell>
          <cell r="Q1224">
            <v>146</v>
          </cell>
          <cell r="R1224">
            <v>68</v>
          </cell>
          <cell r="S1224">
            <v>4</v>
          </cell>
          <cell r="U1224">
            <v>29</v>
          </cell>
          <cell r="V1224">
            <v>1950</v>
          </cell>
          <cell r="X1224">
            <v>44</v>
          </cell>
          <cell r="Y1224">
            <v>70</v>
          </cell>
          <cell r="Z1224">
            <v>40</v>
          </cell>
        </row>
        <row r="1225">
          <cell r="C1225">
            <v>1106</v>
          </cell>
          <cell r="E1225">
            <v>12</v>
          </cell>
          <cell r="F1225">
            <v>2014</v>
          </cell>
          <cell r="G1225">
            <v>1764</v>
          </cell>
          <cell r="H1225">
            <v>652</v>
          </cell>
          <cell r="I1225">
            <v>115</v>
          </cell>
          <cell r="L1225">
            <v>115</v>
          </cell>
          <cell r="M1225">
            <v>0</v>
          </cell>
          <cell r="N1225">
            <v>0</v>
          </cell>
          <cell r="Q1225">
            <v>438</v>
          </cell>
          <cell r="R1225">
            <v>7</v>
          </cell>
          <cell r="S1225">
            <v>0</v>
          </cell>
          <cell r="U1225">
            <v>5</v>
          </cell>
          <cell r="V1225">
            <v>820</v>
          </cell>
          <cell r="X1225">
            <v>0</v>
          </cell>
          <cell r="Y1225">
            <v>53</v>
          </cell>
          <cell r="Z1225">
            <v>0</v>
          </cell>
        </row>
        <row r="1226">
          <cell r="C1226">
            <v>1107</v>
          </cell>
          <cell r="E1226">
            <v>12</v>
          </cell>
          <cell r="F1226">
            <v>2014</v>
          </cell>
          <cell r="G1226">
            <v>4329</v>
          </cell>
          <cell r="H1226">
            <v>1444</v>
          </cell>
          <cell r="I1226">
            <v>137</v>
          </cell>
          <cell r="L1226">
            <v>398</v>
          </cell>
          <cell r="M1226">
            <v>21</v>
          </cell>
          <cell r="N1226">
            <v>4</v>
          </cell>
          <cell r="Q1226">
            <v>135</v>
          </cell>
          <cell r="R1226">
            <v>25</v>
          </cell>
          <cell r="S1226">
            <v>1</v>
          </cell>
          <cell r="U1226">
            <v>13</v>
          </cell>
          <cell r="V1226">
            <v>1180</v>
          </cell>
          <cell r="X1226">
            <v>0</v>
          </cell>
          <cell r="Y1226">
            <v>70</v>
          </cell>
          <cell r="Z1226">
            <v>21</v>
          </cell>
        </row>
        <row r="1227">
          <cell r="C1227">
            <v>1202</v>
          </cell>
          <cell r="E1227">
            <v>12</v>
          </cell>
          <cell r="F1227">
            <v>2014</v>
          </cell>
          <cell r="G1227">
            <v>2475</v>
          </cell>
          <cell r="H1227">
            <v>771</v>
          </cell>
          <cell r="I1227">
            <v>185</v>
          </cell>
          <cell r="L1227">
            <v>0</v>
          </cell>
          <cell r="M1227">
            <v>0</v>
          </cell>
          <cell r="N1227">
            <v>0</v>
          </cell>
          <cell r="Q1227">
            <v>233</v>
          </cell>
          <cell r="R1227">
            <v>0</v>
          </cell>
          <cell r="S1227">
            <v>0</v>
          </cell>
          <cell r="U1227">
            <v>0</v>
          </cell>
          <cell r="V1227">
            <v>1659</v>
          </cell>
          <cell r="X1227">
            <v>0</v>
          </cell>
          <cell r="Y1227">
            <v>0</v>
          </cell>
          <cell r="Z1227">
            <v>0</v>
          </cell>
        </row>
        <row r="1228">
          <cell r="C1228">
            <v>1203</v>
          </cell>
          <cell r="E1228">
            <v>12</v>
          </cell>
          <cell r="F1228">
            <v>2014</v>
          </cell>
          <cell r="G1228">
            <v>9354</v>
          </cell>
          <cell r="H1228">
            <v>2992</v>
          </cell>
          <cell r="I1228">
            <v>735</v>
          </cell>
          <cell r="L1228">
            <v>1540</v>
          </cell>
          <cell r="M1228">
            <v>149</v>
          </cell>
          <cell r="N1228">
            <v>0</v>
          </cell>
          <cell r="Q1228">
            <v>480</v>
          </cell>
          <cell r="R1228">
            <v>164</v>
          </cell>
          <cell r="S1228">
            <v>0</v>
          </cell>
          <cell r="U1228">
            <v>30</v>
          </cell>
          <cell r="V1228">
            <v>1083</v>
          </cell>
          <cell r="X1228">
            <v>0</v>
          </cell>
          <cell r="Y1228">
            <v>145</v>
          </cell>
          <cell r="Z1228">
            <v>0</v>
          </cell>
        </row>
        <row r="1229">
          <cell r="C1229">
            <v>1204</v>
          </cell>
          <cell r="E1229">
            <v>12</v>
          </cell>
          <cell r="F1229">
            <v>2014</v>
          </cell>
          <cell r="G1229">
            <v>7378</v>
          </cell>
          <cell r="H1229">
            <v>3475</v>
          </cell>
          <cell r="I1229">
            <v>703</v>
          </cell>
          <cell r="L1229">
            <v>894</v>
          </cell>
          <cell r="M1229">
            <v>79</v>
          </cell>
          <cell r="N1229">
            <v>0</v>
          </cell>
          <cell r="Q1229">
            <v>913</v>
          </cell>
          <cell r="R1229">
            <v>167</v>
          </cell>
          <cell r="S1229">
            <v>0</v>
          </cell>
          <cell r="U1229">
            <v>42</v>
          </cell>
          <cell r="V1229">
            <v>1811</v>
          </cell>
          <cell r="X1229">
            <v>0</v>
          </cell>
          <cell r="Y1229">
            <v>153</v>
          </cell>
          <cell r="Z1229">
            <v>40</v>
          </cell>
        </row>
        <row r="1230">
          <cell r="C1230">
            <v>1205</v>
          </cell>
          <cell r="E1230">
            <v>12</v>
          </cell>
          <cell r="F1230">
            <v>2014</v>
          </cell>
          <cell r="G1230">
            <v>7671</v>
          </cell>
          <cell r="H1230">
            <v>6963</v>
          </cell>
          <cell r="I1230">
            <v>1278</v>
          </cell>
          <cell r="L1230">
            <v>2202</v>
          </cell>
          <cell r="M1230">
            <v>137</v>
          </cell>
          <cell r="N1230">
            <v>22</v>
          </cell>
          <cell r="Q1230">
            <v>1083</v>
          </cell>
          <cell r="R1230">
            <v>794</v>
          </cell>
          <cell r="S1230">
            <v>9</v>
          </cell>
          <cell r="U1230">
            <v>197</v>
          </cell>
          <cell r="V1230">
            <v>3450</v>
          </cell>
          <cell r="X1230">
            <v>0</v>
          </cell>
          <cell r="Y1230">
            <v>267</v>
          </cell>
          <cell r="Z1230">
            <v>57</v>
          </cell>
        </row>
        <row r="1231">
          <cell r="C1231">
            <v>1206</v>
          </cell>
          <cell r="E1231">
            <v>12</v>
          </cell>
          <cell r="F1231">
            <v>2014</v>
          </cell>
          <cell r="G1231">
            <v>5148</v>
          </cell>
          <cell r="H1231">
            <v>5775</v>
          </cell>
          <cell r="I1231">
            <v>194</v>
          </cell>
          <cell r="L1231">
            <v>1193</v>
          </cell>
          <cell r="M1231">
            <v>80</v>
          </cell>
          <cell r="N1231">
            <v>40</v>
          </cell>
          <cell r="Q1231">
            <v>814</v>
          </cell>
          <cell r="R1231">
            <v>36</v>
          </cell>
          <cell r="S1231">
            <v>0</v>
          </cell>
          <cell r="U1231">
            <v>73</v>
          </cell>
          <cell r="V1231">
            <v>4010</v>
          </cell>
          <cell r="X1231">
            <v>0</v>
          </cell>
          <cell r="Y1231">
            <v>125</v>
          </cell>
          <cell r="Z1231">
            <v>0</v>
          </cell>
        </row>
        <row r="1232">
          <cell r="C1232">
            <v>1207</v>
          </cell>
          <cell r="E1232">
            <v>12</v>
          </cell>
          <cell r="F1232">
            <v>2014</v>
          </cell>
          <cell r="G1232">
            <v>17005</v>
          </cell>
          <cell r="H1232">
            <v>6355</v>
          </cell>
          <cell r="I1232">
            <v>2307</v>
          </cell>
          <cell r="L1232">
            <v>3483</v>
          </cell>
          <cell r="M1232">
            <v>128</v>
          </cell>
          <cell r="N1232">
            <v>39</v>
          </cell>
          <cell r="Q1232">
            <v>3138</v>
          </cell>
          <cell r="R1232">
            <v>589</v>
          </cell>
          <cell r="S1232">
            <v>36</v>
          </cell>
          <cell r="U1232">
            <v>273</v>
          </cell>
          <cell r="V1232">
            <v>6912</v>
          </cell>
          <cell r="X1232">
            <v>0</v>
          </cell>
          <cell r="Y1232">
            <v>722</v>
          </cell>
          <cell r="Z1232">
            <v>211</v>
          </cell>
        </row>
        <row r="1233">
          <cell r="C1233">
            <v>1208</v>
          </cell>
          <cell r="E1233">
            <v>12</v>
          </cell>
          <cell r="F1233">
            <v>2014</v>
          </cell>
          <cell r="G1233">
            <v>12486</v>
          </cell>
          <cell r="H1233">
            <v>6434</v>
          </cell>
          <cell r="I1233">
            <v>795</v>
          </cell>
          <cell r="L1233">
            <v>1949</v>
          </cell>
          <cell r="M1233">
            <v>109</v>
          </cell>
          <cell r="N1233">
            <v>0</v>
          </cell>
          <cell r="Q1233">
            <v>1437</v>
          </cell>
          <cell r="R1233">
            <v>316</v>
          </cell>
          <cell r="S1233">
            <v>0</v>
          </cell>
          <cell r="U1233">
            <v>77</v>
          </cell>
          <cell r="V1233">
            <v>4557</v>
          </cell>
          <cell r="X1233">
            <v>85</v>
          </cell>
          <cell r="Y1233">
            <v>136</v>
          </cell>
          <cell r="Z1233">
            <v>40</v>
          </cell>
        </row>
        <row r="1234">
          <cell r="C1234">
            <v>1209</v>
          </cell>
          <cell r="E1234">
            <v>12</v>
          </cell>
          <cell r="F1234">
            <v>2014</v>
          </cell>
          <cell r="G1234">
            <v>8222</v>
          </cell>
          <cell r="H1234">
            <v>6952</v>
          </cell>
          <cell r="I1234">
            <v>587</v>
          </cell>
          <cell r="L1234">
            <v>874</v>
          </cell>
          <cell r="M1234">
            <v>0</v>
          </cell>
          <cell r="N1234">
            <v>10</v>
          </cell>
          <cell r="Q1234">
            <v>271</v>
          </cell>
          <cell r="R1234">
            <v>73</v>
          </cell>
          <cell r="S1234">
            <v>1</v>
          </cell>
          <cell r="U1234">
            <v>36</v>
          </cell>
          <cell r="V1234">
            <v>2723</v>
          </cell>
          <cell r="X1234">
            <v>0</v>
          </cell>
          <cell r="Y1234">
            <v>356</v>
          </cell>
          <cell r="Z1234">
            <v>30</v>
          </cell>
        </row>
        <row r="1235">
          <cell r="C1235">
            <v>1210</v>
          </cell>
          <cell r="E1235">
            <v>12</v>
          </cell>
          <cell r="F1235">
            <v>2014</v>
          </cell>
          <cell r="G1235">
            <v>9506</v>
          </cell>
          <cell r="H1235">
            <v>8589</v>
          </cell>
          <cell r="I1235">
            <v>815</v>
          </cell>
          <cell r="L1235">
            <v>2054</v>
          </cell>
          <cell r="M1235">
            <v>97</v>
          </cell>
          <cell r="N1235">
            <v>17</v>
          </cell>
          <cell r="Q1235">
            <v>733</v>
          </cell>
          <cell r="R1235">
            <v>222</v>
          </cell>
          <cell r="S1235">
            <v>17</v>
          </cell>
          <cell r="U1235">
            <v>98</v>
          </cell>
          <cell r="V1235">
            <v>8092</v>
          </cell>
          <cell r="X1235">
            <v>172</v>
          </cell>
          <cell r="Y1235">
            <v>469</v>
          </cell>
          <cell r="Z1235">
            <v>90</v>
          </cell>
        </row>
        <row r="1236">
          <cell r="C1236">
            <v>1211</v>
          </cell>
          <cell r="E1236">
            <v>12</v>
          </cell>
          <cell r="F1236">
            <v>2014</v>
          </cell>
          <cell r="G1236">
            <v>7642</v>
          </cell>
          <cell r="H1236">
            <v>7071</v>
          </cell>
          <cell r="I1236">
            <v>269</v>
          </cell>
          <cell r="L1236">
            <v>785</v>
          </cell>
          <cell r="M1236">
            <v>69</v>
          </cell>
          <cell r="N1236">
            <v>0</v>
          </cell>
          <cell r="Q1236">
            <v>254</v>
          </cell>
          <cell r="R1236">
            <v>98</v>
          </cell>
          <cell r="S1236">
            <v>0</v>
          </cell>
          <cell r="U1236">
            <v>17</v>
          </cell>
          <cell r="V1236">
            <v>1009</v>
          </cell>
          <cell r="X1236">
            <v>0</v>
          </cell>
          <cell r="Y1236">
            <v>0</v>
          </cell>
          <cell r="Z1236">
            <v>0</v>
          </cell>
        </row>
        <row r="1237">
          <cell r="C1237">
            <v>1212</v>
          </cell>
          <cell r="E1237">
            <v>12</v>
          </cell>
          <cell r="F1237">
            <v>2014</v>
          </cell>
          <cell r="G1237">
            <v>8309</v>
          </cell>
          <cell r="H1237">
            <v>5171</v>
          </cell>
          <cell r="I1237">
            <v>473</v>
          </cell>
          <cell r="L1237">
            <v>751</v>
          </cell>
          <cell r="M1237">
            <v>50</v>
          </cell>
          <cell r="N1237">
            <v>0</v>
          </cell>
          <cell r="Q1237">
            <v>798</v>
          </cell>
          <cell r="R1237">
            <v>195</v>
          </cell>
          <cell r="S1237">
            <v>0</v>
          </cell>
          <cell r="U1237">
            <v>65</v>
          </cell>
          <cell r="V1237">
            <v>2202</v>
          </cell>
          <cell r="X1237">
            <v>88</v>
          </cell>
          <cell r="Y1237">
            <v>136</v>
          </cell>
          <cell r="Z1237">
            <v>0</v>
          </cell>
        </row>
        <row r="1238">
          <cell r="C1238">
            <v>1213</v>
          </cell>
          <cell r="E1238">
            <v>12</v>
          </cell>
          <cell r="F1238">
            <v>2014</v>
          </cell>
          <cell r="G1238">
            <v>4591</v>
          </cell>
          <cell r="H1238">
            <v>2074</v>
          </cell>
          <cell r="I1238">
            <v>151</v>
          </cell>
          <cell r="L1238">
            <v>149</v>
          </cell>
          <cell r="M1238">
            <v>0</v>
          </cell>
          <cell r="N1238">
            <v>0</v>
          </cell>
          <cell r="Q1238">
            <v>92</v>
          </cell>
          <cell r="R1238">
            <v>12</v>
          </cell>
          <cell r="S1238">
            <v>1</v>
          </cell>
          <cell r="U1238">
            <v>2</v>
          </cell>
          <cell r="V1238">
            <v>1413</v>
          </cell>
          <cell r="X1238">
            <v>0</v>
          </cell>
          <cell r="Y1238">
            <v>51</v>
          </cell>
          <cell r="Z1238">
            <v>0</v>
          </cell>
        </row>
        <row r="1239">
          <cell r="C1239">
            <v>1214</v>
          </cell>
          <cell r="E1239">
            <v>12</v>
          </cell>
          <cell r="F1239">
            <v>2014</v>
          </cell>
          <cell r="G1239">
            <v>6397</v>
          </cell>
          <cell r="H1239">
            <v>2691</v>
          </cell>
          <cell r="I1239">
            <v>232</v>
          </cell>
          <cell r="L1239">
            <v>0</v>
          </cell>
          <cell r="M1239">
            <v>40</v>
          </cell>
          <cell r="N1239">
            <v>0</v>
          </cell>
          <cell r="Q1239">
            <v>256</v>
          </cell>
          <cell r="R1239">
            <v>0</v>
          </cell>
          <cell r="S1239">
            <v>0</v>
          </cell>
          <cell r="U1239">
            <v>6</v>
          </cell>
          <cell r="V1239">
            <v>801</v>
          </cell>
          <cell r="X1239">
            <v>0</v>
          </cell>
          <cell r="Y1239">
            <v>95</v>
          </cell>
          <cell r="Z1239">
            <v>41</v>
          </cell>
        </row>
        <row r="1240">
          <cell r="C1240">
            <v>1215</v>
          </cell>
          <cell r="E1240">
            <v>12</v>
          </cell>
          <cell r="F1240">
            <v>2014</v>
          </cell>
          <cell r="G1240">
            <v>7962</v>
          </cell>
          <cell r="H1240">
            <v>1861</v>
          </cell>
          <cell r="I1240">
            <v>275</v>
          </cell>
          <cell r="L1240">
            <v>117</v>
          </cell>
          <cell r="M1240">
            <v>0</v>
          </cell>
          <cell r="N1240">
            <v>0</v>
          </cell>
          <cell r="Q1240">
            <v>161</v>
          </cell>
          <cell r="R1240">
            <v>27</v>
          </cell>
          <cell r="S1240">
            <v>0</v>
          </cell>
          <cell r="U1240">
            <v>10</v>
          </cell>
          <cell r="V1240">
            <v>1221</v>
          </cell>
          <cell r="X1240">
            <v>0</v>
          </cell>
          <cell r="Y1240">
            <v>65</v>
          </cell>
          <cell r="Z1240">
            <v>0</v>
          </cell>
        </row>
        <row r="1241">
          <cell r="C1241">
            <v>1301</v>
          </cell>
          <cell r="E1241">
            <v>12</v>
          </cell>
          <cell r="F1241">
            <v>2014</v>
          </cell>
          <cell r="G1241">
            <v>6729</v>
          </cell>
          <cell r="H1241">
            <v>1706</v>
          </cell>
          <cell r="I1241">
            <v>787</v>
          </cell>
          <cell r="L1241">
            <v>5152</v>
          </cell>
          <cell r="M1241">
            <v>40</v>
          </cell>
          <cell r="N1241">
            <v>59</v>
          </cell>
          <cell r="Q1241">
            <v>920</v>
          </cell>
          <cell r="R1241">
            <v>623</v>
          </cell>
          <cell r="S1241">
            <v>27</v>
          </cell>
          <cell r="U1241">
            <v>172</v>
          </cell>
          <cell r="V1241">
            <v>8493</v>
          </cell>
          <cell r="X1241">
            <v>62</v>
          </cell>
          <cell r="Y1241">
            <v>544</v>
          </cell>
          <cell r="Z1241">
            <v>195</v>
          </cell>
        </row>
        <row r="1242">
          <cell r="C1242">
            <v>1302</v>
          </cell>
          <cell r="E1242">
            <v>12</v>
          </cell>
          <cell r="F1242">
            <v>2014</v>
          </cell>
          <cell r="G1242">
            <v>3597</v>
          </cell>
          <cell r="H1242">
            <v>2603</v>
          </cell>
          <cell r="I1242">
            <v>320</v>
          </cell>
          <cell r="L1242">
            <v>960</v>
          </cell>
          <cell r="M1242">
            <v>36</v>
          </cell>
          <cell r="N1242">
            <v>0</v>
          </cell>
          <cell r="Q1242">
            <v>485</v>
          </cell>
          <cell r="R1242">
            <v>280</v>
          </cell>
          <cell r="S1242">
            <v>0</v>
          </cell>
          <cell r="U1242">
            <v>31</v>
          </cell>
          <cell r="V1242">
            <v>1948</v>
          </cell>
          <cell r="X1242">
            <v>51</v>
          </cell>
          <cell r="Y1242">
            <v>85</v>
          </cell>
          <cell r="Z1242">
            <v>0</v>
          </cell>
        </row>
        <row r="1243">
          <cell r="C1243">
            <v>1303</v>
          </cell>
          <cell r="E1243">
            <v>12</v>
          </cell>
          <cell r="F1243">
            <v>2014</v>
          </cell>
          <cell r="G1243">
            <v>8091</v>
          </cell>
          <cell r="H1243">
            <v>6650</v>
          </cell>
          <cell r="I1243">
            <v>440</v>
          </cell>
          <cell r="L1243">
            <v>887</v>
          </cell>
          <cell r="M1243">
            <v>0</v>
          </cell>
          <cell r="N1243">
            <v>11</v>
          </cell>
          <cell r="Q1243">
            <v>1541</v>
          </cell>
          <cell r="R1243">
            <v>230</v>
          </cell>
          <cell r="S1243">
            <v>1</v>
          </cell>
          <cell r="U1243">
            <v>0</v>
          </cell>
          <cell r="V1243">
            <v>3991</v>
          </cell>
          <cell r="X1243">
            <v>0</v>
          </cell>
          <cell r="Y1243">
            <v>148</v>
          </cell>
          <cell r="Z1243">
            <v>0</v>
          </cell>
        </row>
        <row r="1244">
          <cell r="C1244">
            <v>1304</v>
          </cell>
          <cell r="E1244">
            <v>12</v>
          </cell>
          <cell r="F1244">
            <v>2014</v>
          </cell>
          <cell r="G1244">
            <v>1786</v>
          </cell>
          <cell r="H1244">
            <v>1875</v>
          </cell>
          <cell r="I1244">
            <v>336</v>
          </cell>
          <cell r="L1244">
            <v>1062</v>
          </cell>
          <cell r="M1244">
            <v>9</v>
          </cell>
          <cell r="N1244">
            <v>32</v>
          </cell>
          <cell r="Q1244">
            <v>117</v>
          </cell>
          <cell r="R1244">
            <v>85</v>
          </cell>
          <cell r="S1244">
            <v>1</v>
          </cell>
          <cell r="U1244">
            <v>154</v>
          </cell>
          <cell r="V1244">
            <v>1611</v>
          </cell>
          <cell r="X1244">
            <v>19</v>
          </cell>
          <cell r="Y1244">
            <v>4</v>
          </cell>
          <cell r="Z1244">
            <v>0</v>
          </cell>
        </row>
        <row r="1245">
          <cell r="C1245">
            <v>1305</v>
          </cell>
          <cell r="E1245">
            <v>12</v>
          </cell>
          <cell r="F1245">
            <v>2014</v>
          </cell>
          <cell r="G1245">
            <v>2190</v>
          </cell>
          <cell r="H1245">
            <v>401</v>
          </cell>
          <cell r="I1245">
            <v>0</v>
          </cell>
          <cell r="L1245">
            <v>0</v>
          </cell>
          <cell r="M1245">
            <v>0</v>
          </cell>
          <cell r="N1245">
            <v>0</v>
          </cell>
          <cell r="Q1245">
            <v>0</v>
          </cell>
          <cell r="R1245">
            <v>0</v>
          </cell>
          <cell r="S1245">
            <v>0</v>
          </cell>
          <cell r="U1245">
            <v>0</v>
          </cell>
          <cell r="V1245">
            <v>176</v>
          </cell>
          <cell r="X1245">
            <v>0</v>
          </cell>
          <cell r="Y1245">
            <v>0</v>
          </cell>
          <cell r="Z1245">
            <v>0</v>
          </cell>
        </row>
        <row r="1246">
          <cell r="C1246">
            <v>1306</v>
          </cell>
          <cell r="E1246">
            <v>12</v>
          </cell>
          <cell r="F1246">
            <v>2014</v>
          </cell>
          <cell r="G1246">
            <v>2439</v>
          </cell>
          <cell r="H1246">
            <v>4372</v>
          </cell>
          <cell r="I1246">
            <v>249</v>
          </cell>
          <cell r="L1246">
            <v>410</v>
          </cell>
          <cell r="M1246">
            <v>17</v>
          </cell>
          <cell r="N1246">
            <v>0</v>
          </cell>
          <cell r="Q1246">
            <v>183</v>
          </cell>
          <cell r="R1246">
            <v>122</v>
          </cell>
          <cell r="S1246">
            <v>0</v>
          </cell>
          <cell r="U1246">
            <v>36</v>
          </cell>
          <cell r="V1246">
            <v>1480</v>
          </cell>
          <cell r="X1246">
            <v>38</v>
          </cell>
          <cell r="Y1246">
            <v>0</v>
          </cell>
          <cell r="Z1246">
            <v>0</v>
          </cell>
        </row>
        <row r="1247">
          <cell r="C1247">
            <v>1301</v>
          </cell>
          <cell r="E1247">
            <v>12</v>
          </cell>
          <cell r="F1247">
            <v>2014</v>
          </cell>
          <cell r="G1247">
            <v>6420</v>
          </cell>
          <cell r="H1247">
            <v>1746</v>
          </cell>
          <cell r="I1247">
            <v>812</v>
          </cell>
          <cell r="L1247">
            <v>5203</v>
          </cell>
          <cell r="M1247">
            <v>37</v>
          </cell>
          <cell r="N1247">
            <v>22</v>
          </cell>
          <cell r="Q1247">
            <v>986</v>
          </cell>
          <cell r="R1247">
            <v>689</v>
          </cell>
          <cell r="S1247">
            <v>78</v>
          </cell>
          <cell r="U1247">
            <v>214</v>
          </cell>
          <cell r="V1247">
            <v>7143</v>
          </cell>
          <cell r="X1247">
            <v>54</v>
          </cell>
          <cell r="Y1247">
            <v>532</v>
          </cell>
          <cell r="Z1247">
            <v>90</v>
          </cell>
        </row>
        <row r="1248">
          <cell r="C1248">
            <v>1302</v>
          </cell>
          <cell r="E1248">
            <v>12</v>
          </cell>
          <cell r="F1248">
            <v>2014</v>
          </cell>
          <cell r="G1248">
            <v>3530</v>
          </cell>
          <cell r="H1248">
            <v>2070</v>
          </cell>
          <cell r="I1248">
            <v>381</v>
          </cell>
          <cell r="L1248">
            <v>1043</v>
          </cell>
          <cell r="M1248">
            <v>34</v>
          </cell>
          <cell r="N1248">
            <v>0</v>
          </cell>
          <cell r="Q1248">
            <v>495</v>
          </cell>
          <cell r="R1248">
            <v>322</v>
          </cell>
          <cell r="S1248">
            <v>0</v>
          </cell>
          <cell r="U1248">
            <v>34</v>
          </cell>
          <cell r="V1248">
            <v>1857</v>
          </cell>
          <cell r="X1248">
            <v>56</v>
          </cell>
          <cell r="Y1248">
            <v>179</v>
          </cell>
          <cell r="Z1248">
            <v>0</v>
          </cell>
        </row>
        <row r="1249">
          <cell r="C1249">
            <v>1303</v>
          </cell>
          <cell r="E1249">
            <v>12</v>
          </cell>
          <cell r="F1249">
            <v>2014</v>
          </cell>
          <cell r="G1249">
            <v>6747</v>
          </cell>
          <cell r="H1249">
            <v>5115</v>
          </cell>
          <cell r="I1249">
            <v>415</v>
          </cell>
          <cell r="L1249">
            <v>894</v>
          </cell>
          <cell r="M1249">
            <v>0</v>
          </cell>
          <cell r="N1249">
            <v>17</v>
          </cell>
          <cell r="Q1249">
            <v>1714</v>
          </cell>
          <cell r="R1249">
            <v>259</v>
          </cell>
          <cell r="S1249">
            <v>2</v>
          </cell>
          <cell r="U1249">
            <v>0</v>
          </cell>
          <cell r="V1249">
            <v>3957</v>
          </cell>
          <cell r="X1249">
            <v>0</v>
          </cell>
          <cell r="Y1249">
            <v>116</v>
          </cell>
          <cell r="Z1249">
            <v>51</v>
          </cell>
        </row>
        <row r="1250">
          <cell r="C1250">
            <v>1304</v>
          </cell>
          <cell r="E1250">
            <v>12</v>
          </cell>
          <cell r="F1250">
            <v>2014</v>
          </cell>
          <cell r="G1250">
            <v>1830</v>
          </cell>
          <cell r="H1250">
            <v>1902</v>
          </cell>
          <cell r="I1250">
            <v>356</v>
          </cell>
          <cell r="L1250">
            <v>986</v>
          </cell>
          <cell r="M1250">
            <v>13</v>
          </cell>
          <cell r="N1250">
            <v>37</v>
          </cell>
          <cell r="Q1250">
            <v>129</v>
          </cell>
          <cell r="R1250">
            <v>91</v>
          </cell>
          <cell r="S1250">
            <v>3</v>
          </cell>
          <cell r="U1250">
            <v>160</v>
          </cell>
          <cell r="V1250">
            <v>2384</v>
          </cell>
          <cell r="X1250">
            <v>15</v>
          </cell>
          <cell r="Y1250">
            <v>0</v>
          </cell>
          <cell r="Z1250">
            <v>0</v>
          </cell>
        </row>
        <row r="1251">
          <cell r="C1251">
            <v>1305</v>
          </cell>
          <cell r="E1251">
            <v>12</v>
          </cell>
          <cell r="F1251">
            <v>2014</v>
          </cell>
          <cell r="G1251">
            <v>2225</v>
          </cell>
          <cell r="H1251">
            <v>379</v>
          </cell>
          <cell r="I1251">
            <v>0</v>
          </cell>
          <cell r="L1251">
            <v>0</v>
          </cell>
          <cell r="M1251">
            <v>0</v>
          </cell>
          <cell r="N1251">
            <v>0</v>
          </cell>
          <cell r="Q1251">
            <v>0</v>
          </cell>
          <cell r="R1251">
            <v>0</v>
          </cell>
          <cell r="S1251">
            <v>0</v>
          </cell>
          <cell r="U1251">
            <v>0</v>
          </cell>
          <cell r="V1251">
            <v>332</v>
          </cell>
          <cell r="X1251">
            <v>0</v>
          </cell>
          <cell r="Y1251">
            <v>0</v>
          </cell>
          <cell r="Z1251">
            <v>0</v>
          </cell>
        </row>
        <row r="1252">
          <cell r="C1252">
            <v>1306</v>
          </cell>
          <cell r="E1252">
            <v>12</v>
          </cell>
          <cell r="F1252">
            <v>2014</v>
          </cell>
          <cell r="G1252">
            <v>2225</v>
          </cell>
          <cell r="H1252">
            <v>5004</v>
          </cell>
          <cell r="I1252">
            <v>241</v>
          </cell>
          <cell r="L1252">
            <v>437</v>
          </cell>
          <cell r="M1252">
            <v>44</v>
          </cell>
          <cell r="N1252">
            <v>0</v>
          </cell>
          <cell r="Q1252">
            <v>384</v>
          </cell>
          <cell r="R1252">
            <v>249</v>
          </cell>
          <cell r="S1252">
            <v>2</v>
          </cell>
          <cell r="U1252">
            <v>32</v>
          </cell>
          <cell r="V1252">
            <v>1450</v>
          </cell>
          <cell r="X1252">
            <v>15</v>
          </cell>
          <cell r="Y1252">
            <v>0</v>
          </cell>
          <cell r="Z1252">
            <v>0</v>
          </cell>
        </row>
        <row r="1253">
          <cell r="C1253">
            <v>1301</v>
          </cell>
          <cell r="E1253">
            <v>1</v>
          </cell>
          <cell r="F1253">
            <v>2015</v>
          </cell>
          <cell r="G1253">
            <v>4957</v>
          </cell>
          <cell r="H1253">
            <v>1385</v>
          </cell>
          <cell r="I1253">
            <v>768</v>
          </cell>
          <cell r="L1253">
            <v>5327</v>
          </cell>
          <cell r="M1253">
            <v>54</v>
          </cell>
          <cell r="N1253">
            <v>50</v>
          </cell>
          <cell r="Q1253">
            <v>977</v>
          </cell>
          <cell r="R1253">
            <v>566</v>
          </cell>
          <cell r="S1253">
            <v>17</v>
          </cell>
          <cell r="U1253">
            <v>153</v>
          </cell>
          <cell r="V1253">
            <v>6397</v>
          </cell>
          <cell r="X1253">
            <v>57</v>
          </cell>
          <cell r="Y1253">
            <v>477</v>
          </cell>
          <cell r="Z1253">
            <v>180</v>
          </cell>
        </row>
        <row r="1254">
          <cell r="C1254">
            <v>1302</v>
          </cell>
          <cell r="E1254">
            <v>1</v>
          </cell>
          <cell r="F1254">
            <v>2015</v>
          </cell>
          <cell r="G1254">
            <v>2687</v>
          </cell>
          <cell r="H1254">
            <v>2043</v>
          </cell>
          <cell r="I1254">
            <v>291</v>
          </cell>
          <cell r="L1254">
            <v>828</v>
          </cell>
          <cell r="M1254">
            <v>30</v>
          </cell>
          <cell r="N1254">
            <v>0</v>
          </cell>
          <cell r="Q1254">
            <v>415</v>
          </cell>
          <cell r="R1254">
            <v>252</v>
          </cell>
          <cell r="S1254">
            <v>0</v>
          </cell>
          <cell r="U1254">
            <v>18</v>
          </cell>
          <cell r="V1254">
            <v>1474</v>
          </cell>
          <cell r="X1254">
            <v>22</v>
          </cell>
          <cell r="Y1254">
            <v>90</v>
          </cell>
          <cell r="Z1254">
            <v>0</v>
          </cell>
        </row>
        <row r="1255">
          <cell r="C1255">
            <v>1303</v>
          </cell>
          <cell r="E1255">
            <v>1</v>
          </cell>
          <cell r="F1255">
            <v>2015</v>
          </cell>
          <cell r="G1255">
            <v>6247</v>
          </cell>
          <cell r="H1255">
            <v>5407</v>
          </cell>
          <cell r="I1255">
            <v>356</v>
          </cell>
          <cell r="L1255">
            <v>863</v>
          </cell>
          <cell r="M1255">
            <v>0</v>
          </cell>
          <cell r="N1255">
            <v>13</v>
          </cell>
          <cell r="Q1255">
            <v>154</v>
          </cell>
          <cell r="R1255">
            <v>254</v>
          </cell>
          <cell r="S1255">
            <v>0</v>
          </cell>
          <cell r="U1255">
            <v>0</v>
          </cell>
          <cell r="V1255">
            <v>3901</v>
          </cell>
          <cell r="X1255">
            <v>0</v>
          </cell>
          <cell r="Y1255">
            <v>95</v>
          </cell>
          <cell r="Z1255">
            <v>27</v>
          </cell>
        </row>
        <row r="1256">
          <cell r="C1256">
            <v>1304</v>
          </cell>
          <cell r="E1256">
            <v>1</v>
          </cell>
          <cell r="F1256">
            <v>2015</v>
          </cell>
          <cell r="G1256">
            <v>1752</v>
          </cell>
          <cell r="H1256">
            <v>1824</v>
          </cell>
          <cell r="I1256">
            <v>296</v>
          </cell>
          <cell r="L1256">
            <v>1055</v>
          </cell>
          <cell r="M1256">
            <v>17</v>
          </cell>
          <cell r="N1256">
            <v>46</v>
          </cell>
          <cell r="Q1256">
            <v>118</v>
          </cell>
          <cell r="R1256">
            <v>105</v>
          </cell>
          <cell r="S1256">
            <v>7</v>
          </cell>
          <cell r="U1256">
            <v>161</v>
          </cell>
          <cell r="V1256">
            <v>1471</v>
          </cell>
          <cell r="X1256">
            <v>25</v>
          </cell>
          <cell r="Y1256">
            <v>1</v>
          </cell>
          <cell r="Z1256">
            <v>0</v>
          </cell>
        </row>
        <row r="1257">
          <cell r="C1257">
            <v>1305</v>
          </cell>
          <cell r="E1257">
            <v>1</v>
          </cell>
          <cell r="F1257">
            <v>2015</v>
          </cell>
          <cell r="G1257">
            <v>1848</v>
          </cell>
          <cell r="H1257">
            <v>218</v>
          </cell>
          <cell r="I1257">
            <v>0</v>
          </cell>
          <cell r="L1257">
            <v>0</v>
          </cell>
          <cell r="M1257">
            <v>0</v>
          </cell>
          <cell r="N1257">
            <v>0</v>
          </cell>
          <cell r="Q1257">
            <v>0</v>
          </cell>
          <cell r="R1257">
            <v>0</v>
          </cell>
          <cell r="S1257">
            <v>0</v>
          </cell>
          <cell r="U1257">
            <v>0</v>
          </cell>
          <cell r="V1257">
            <v>317</v>
          </cell>
          <cell r="X1257">
            <v>0</v>
          </cell>
          <cell r="Y1257">
            <v>0</v>
          </cell>
          <cell r="Z1257">
            <v>0</v>
          </cell>
        </row>
        <row r="1258">
          <cell r="C1258">
            <v>1306</v>
          </cell>
          <cell r="E1258">
            <v>1</v>
          </cell>
          <cell r="F1258">
            <v>2015</v>
          </cell>
          <cell r="G1258">
            <v>2277</v>
          </cell>
          <cell r="H1258">
            <v>4557</v>
          </cell>
          <cell r="I1258">
            <v>259</v>
          </cell>
          <cell r="L1258">
            <v>485</v>
          </cell>
          <cell r="M1258">
            <v>26</v>
          </cell>
          <cell r="N1258">
            <v>0</v>
          </cell>
          <cell r="Q1258">
            <v>298</v>
          </cell>
          <cell r="R1258">
            <v>144</v>
          </cell>
          <cell r="S1258">
            <v>3</v>
          </cell>
          <cell r="U1258">
            <v>40</v>
          </cell>
          <cell r="V1258">
            <v>1340</v>
          </cell>
          <cell r="X1258">
            <v>17</v>
          </cell>
          <cell r="Y1258">
            <v>0</v>
          </cell>
          <cell r="Z1258">
            <v>0</v>
          </cell>
        </row>
        <row r="1259">
          <cell r="C1259">
            <v>1301</v>
          </cell>
          <cell r="E1259">
            <v>1</v>
          </cell>
          <cell r="F1259">
            <v>2015</v>
          </cell>
          <cell r="G1259">
            <v>6577</v>
          </cell>
          <cell r="H1259">
            <v>1916</v>
          </cell>
          <cell r="I1259">
            <v>835</v>
          </cell>
          <cell r="L1259">
            <v>5193</v>
          </cell>
          <cell r="M1259">
            <v>69</v>
          </cell>
          <cell r="N1259">
            <v>58</v>
          </cell>
          <cell r="Q1259">
            <v>982</v>
          </cell>
          <cell r="R1259">
            <v>617</v>
          </cell>
          <cell r="S1259">
            <v>22</v>
          </cell>
          <cell r="U1259">
            <v>178</v>
          </cell>
          <cell r="V1259">
            <v>8760</v>
          </cell>
          <cell r="X1259">
            <v>51</v>
          </cell>
          <cell r="Y1259">
            <v>533</v>
          </cell>
          <cell r="Z1259">
            <v>145</v>
          </cell>
        </row>
        <row r="1260">
          <cell r="C1260">
            <v>1302</v>
          </cell>
          <cell r="E1260">
            <v>1</v>
          </cell>
          <cell r="F1260">
            <v>2015</v>
          </cell>
          <cell r="G1260">
            <v>3471</v>
          </cell>
          <cell r="H1260">
            <v>2609</v>
          </cell>
          <cell r="I1260">
            <v>294</v>
          </cell>
          <cell r="L1260">
            <v>962</v>
          </cell>
          <cell r="M1260">
            <v>30</v>
          </cell>
          <cell r="N1260">
            <v>0</v>
          </cell>
          <cell r="Q1260">
            <v>445</v>
          </cell>
          <cell r="R1260">
            <v>249</v>
          </cell>
          <cell r="S1260">
            <v>0</v>
          </cell>
          <cell r="U1260">
            <v>20</v>
          </cell>
          <cell r="V1260">
            <v>1913</v>
          </cell>
          <cell r="X1260">
            <v>32</v>
          </cell>
          <cell r="Y1260">
            <v>108</v>
          </cell>
          <cell r="Z1260">
            <v>0</v>
          </cell>
        </row>
        <row r="1261">
          <cell r="C1261">
            <v>1303</v>
          </cell>
          <cell r="E1261">
            <v>1</v>
          </cell>
          <cell r="F1261">
            <v>2015</v>
          </cell>
          <cell r="G1261">
            <v>7623</v>
          </cell>
          <cell r="H1261">
            <v>5949</v>
          </cell>
          <cell r="I1261">
            <v>457</v>
          </cell>
          <cell r="L1261">
            <v>1067</v>
          </cell>
          <cell r="M1261">
            <v>0</v>
          </cell>
          <cell r="N1261">
            <v>22</v>
          </cell>
          <cell r="Q1261">
            <v>1705</v>
          </cell>
          <cell r="R1261">
            <v>290</v>
          </cell>
          <cell r="S1261">
            <v>2</v>
          </cell>
          <cell r="U1261">
            <v>0</v>
          </cell>
          <cell r="V1261">
            <v>3977</v>
          </cell>
          <cell r="X1261">
            <v>0</v>
          </cell>
          <cell r="Y1261">
            <v>166</v>
          </cell>
          <cell r="Z1261">
            <v>29</v>
          </cell>
        </row>
        <row r="1262">
          <cell r="C1262">
            <v>1304</v>
          </cell>
          <cell r="E1262">
            <v>1</v>
          </cell>
          <cell r="F1262">
            <v>2015</v>
          </cell>
          <cell r="G1262">
            <v>2035</v>
          </cell>
          <cell r="H1262">
            <v>2322</v>
          </cell>
          <cell r="I1262">
            <v>413</v>
          </cell>
          <cell r="L1262">
            <v>1039</v>
          </cell>
          <cell r="M1262">
            <v>14</v>
          </cell>
          <cell r="N1262">
            <v>44</v>
          </cell>
          <cell r="Q1262">
            <v>143</v>
          </cell>
          <cell r="R1262">
            <v>100</v>
          </cell>
          <cell r="S1262">
            <v>3</v>
          </cell>
          <cell r="U1262">
            <v>182</v>
          </cell>
          <cell r="V1262">
            <v>1400</v>
          </cell>
          <cell r="X1262">
            <v>28</v>
          </cell>
          <cell r="Y1262">
            <v>0</v>
          </cell>
          <cell r="Z1262">
            <v>0</v>
          </cell>
        </row>
        <row r="1263">
          <cell r="C1263">
            <v>1305</v>
          </cell>
          <cell r="E1263">
            <v>1</v>
          </cell>
          <cell r="F1263">
            <v>2015</v>
          </cell>
          <cell r="G1263">
            <v>2545</v>
          </cell>
          <cell r="H1263">
            <v>264</v>
          </cell>
          <cell r="I1263">
            <v>0</v>
          </cell>
          <cell r="L1263">
            <v>0</v>
          </cell>
          <cell r="M1263">
            <v>0</v>
          </cell>
          <cell r="N1263">
            <v>0</v>
          </cell>
          <cell r="Q1263">
            <v>0</v>
          </cell>
          <cell r="R1263">
            <v>0</v>
          </cell>
          <cell r="S1263">
            <v>0</v>
          </cell>
          <cell r="U1263">
            <v>0</v>
          </cell>
          <cell r="V1263">
            <v>278</v>
          </cell>
          <cell r="X1263">
            <v>0</v>
          </cell>
          <cell r="Y1263">
            <v>0</v>
          </cell>
          <cell r="Z1263">
            <v>0</v>
          </cell>
        </row>
        <row r="1264">
          <cell r="C1264">
            <v>1306</v>
          </cell>
          <cell r="E1264">
            <v>1</v>
          </cell>
          <cell r="F1264">
            <v>2015</v>
          </cell>
          <cell r="G1264">
            <v>2717</v>
          </cell>
          <cell r="H1264">
            <v>4714</v>
          </cell>
          <cell r="I1264">
            <v>307</v>
          </cell>
          <cell r="L1264">
            <v>547</v>
          </cell>
          <cell r="M1264">
            <v>47</v>
          </cell>
          <cell r="N1264">
            <v>0</v>
          </cell>
          <cell r="Q1264">
            <v>263</v>
          </cell>
          <cell r="R1264">
            <v>160</v>
          </cell>
          <cell r="S1264">
            <v>1</v>
          </cell>
          <cell r="U1264">
            <v>59</v>
          </cell>
          <cell r="V1264">
            <v>1590</v>
          </cell>
          <cell r="X1264">
            <v>44</v>
          </cell>
          <cell r="Y1264">
            <v>0</v>
          </cell>
          <cell r="Z1264">
            <v>0</v>
          </cell>
        </row>
        <row r="1265">
          <cell r="C1265">
            <v>905</v>
          </cell>
          <cell r="E1265">
            <v>1</v>
          </cell>
          <cell r="F1265">
            <v>2015</v>
          </cell>
          <cell r="G1265">
            <v>6775</v>
          </cell>
          <cell r="H1265">
            <v>507</v>
          </cell>
          <cell r="I1265">
            <v>453</v>
          </cell>
          <cell r="L1265">
            <v>1747</v>
          </cell>
          <cell r="M1265">
            <v>30</v>
          </cell>
          <cell r="N1265">
            <v>1</v>
          </cell>
          <cell r="Q1265">
            <v>1156</v>
          </cell>
          <cell r="R1265">
            <v>249</v>
          </cell>
          <cell r="S1265">
            <v>17</v>
          </cell>
          <cell r="U1265">
            <v>60</v>
          </cell>
          <cell r="V1265">
            <v>9992</v>
          </cell>
          <cell r="X1265">
            <v>242</v>
          </cell>
          <cell r="Y1265">
            <v>252</v>
          </cell>
          <cell r="Z1265">
            <v>72</v>
          </cell>
        </row>
        <row r="1266">
          <cell r="C1266">
            <v>906</v>
          </cell>
          <cell r="E1266">
            <v>1</v>
          </cell>
          <cell r="F1266">
            <v>2015</v>
          </cell>
          <cell r="G1266">
            <v>9865</v>
          </cell>
          <cell r="H1266">
            <v>3240</v>
          </cell>
          <cell r="I1266">
            <v>1069</v>
          </cell>
          <cell r="L1266">
            <v>3080</v>
          </cell>
          <cell r="M1266">
            <v>91</v>
          </cell>
          <cell r="N1266">
            <v>65</v>
          </cell>
          <cell r="Q1266">
            <v>736</v>
          </cell>
          <cell r="R1266">
            <v>635</v>
          </cell>
          <cell r="S1266">
            <v>49</v>
          </cell>
          <cell r="U1266">
            <v>127</v>
          </cell>
          <cell r="V1266">
            <v>5595</v>
          </cell>
          <cell r="X1266">
            <v>207</v>
          </cell>
          <cell r="Y1266">
            <v>424</v>
          </cell>
          <cell r="Z1266">
            <v>107</v>
          </cell>
        </row>
        <row r="1267">
          <cell r="C1267">
            <v>907</v>
          </cell>
          <cell r="E1267">
            <v>1</v>
          </cell>
          <cell r="F1267">
            <v>2015</v>
          </cell>
          <cell r="G1267">
            <v>3916</v>
          </cell>
          <cell r="H1267">
            <v>863</v>
          </cell>
          <cell r="I1267">
            <v>100</v>
          </cell>
          <cell r="L1267">
            <v>202</v>
          </cell>
          <cell r="M1267">
            <v>33</v>
          </cell>
          <cell r="N1267">
            <v>0</v>
          </cell>
          <cell r="Q1267">
            <v>68</v>
          </cell>
          <cell r="R1267">
            <v>0</v>
          </cell>
          <cell r="S1267">
            <v>0</v>
          </cell>
          <cell r="U1267">
            <v>33</v>
          </cell>
          <cell r="V1267">
            <v>1024</v>
          </cell>
          <cell r="X1267">
            <v>0</v>
          </cell>
          <cell r="Y1267">
            <v>74</v>
          </cell>
          <cell r="Z1267">
            <v>0</v>
          </cell>
        </row>
        <row r="1268">
          <cell r="C1268">
            <v>501</v>
          </cell>
          <cell r="E1268">
            <v>1</v>
          </cell>
          <cell r="F1268">
            <v>2015</v>
          </cell>
          <cell r="G1268">
            <v>8445</v>
          </cell>
          <cell r="H1268">
            <v>9873</v>
          </cell>
          <cell r="I1268">
            <v>1155</v>
          </cell>
          <cell r="L1268">
            <v>4859</v>
          </cell>
          <cell r="M1268">
            <v>93</v>
          </cell>
          <cell r="N1268">
            <v>66</v>
          </cell>
          <cell r="Q1268">
            <v>1031</v>
          </cell>
          <cell r="R1268">
            <v>699</v>
          </cell>
          <cell r="S1268">
            <v>94</v>
          </cell>
          <cell r="U1268">
            <v>214</v>
          </cell>
          <cell r="V1268">
            <v>6822</v>
          </cell>
          <cell r="X1268">
            <v>212</v>
          </cell>
          <cell r="Y1268">
            <v>503</v>
          </cell>
          <cell r="Z1268">
            <v>217</v>
          </cell>
        </row>
        <row r="1269">
          <cell r="C1269">
            <v>502</v>
          </cell>
          <cell r="E1269">
            <v>1</v>
          </cell>
          <cell r="F1269">
            <v>2015</v>
          </cell>
          <cell r="G1269">
            <v>1900</v>
          </cell>
          <cell r="H1269">
            <v>3216</v>
          </cell>
          <cell r="I1269">
            <v>264</v>
          </cell>
          <cell r="L1269">
            <v>705</v>
          </cell>
          <cell r="M1269">
            <v>33</v>
          </cell>
          <cell r="N1269">
            <v>16</v>
          </cell>
          <cell r="Q1269">
            <v>222</v>
          </cell>
          <cell r="R1269">
            <v>121</v>
          </cell>
          <cell r="S1269">
            <v>15</v>
          </cell>
          <cell r="U1269">
            <v>53</v>
          </cell>
          <cell r="V1269">
            <v>1923</v>
          </cell>
          <cell r="X1269">
            <v>37</v>
          </cell>
          <cell r="Y1269">
            <v>116</v>
          </cell>
          <cell r="Z1269">
            <v>0</v>
          </cell>
        </row>
        <row r="1270">
          <cell r="C1270">
            <v>503</v>
          </cell>
          <cell r="E1270">
            <v>1</v>
          </cell>
          <cell r="F1270">
            <v>2015</v>
          </cell>
          <cell r="G1270">
            <v>3692</v>
          </cell>
          <cell r="H1270">
            <v>5283</v>
          </cell>
          <cell r="I1270">
            <v>504</v>
          </cell>
          <cell r="L1270">
            <v>2213</v>
          </cell>
          <cell r="M1270">
            <v>48</v>
          </cell>
          <cell r="N1270">
            <v>45</v>
          </cell>
          <cell r="Q1270">
            <v>497</v>
          </cell>
          <cell r="R1270">
            <v>382</v>
          </cell>
          <cell r="S1270">
            <v>58</v>
          </cell>
          <cell r="U1270">
            <v>147</v>
          </cell>
          <cell r="V1270">
            <v>3160</v>
          </cell>
          <cell r="X1270">
            <v>94</v>
          </cell>
          <cell r="Y1270">
            <v>230</v>
          </cell>
          <cell r="Z1270">
            <v>92</v>
          </cell>
        </row>
        <row r="1271">
          <cell r="C1271">
            <v>504</v>
          </cell>
          <cell r="E1271">
            <v>1</v>
          </cell>
          <cell r="F1271">
            <v>2015</v>
          </cell>
          <cell r="G1271">
            <v>2044</v>
          </cell>
          <cell r="H1271">
            <v>2218</v>
          </cell>
          <cell r="I1271">
            <v>166</v>
          </cell>
          <cell r="L1271">
            <v>980</v>
          </cell>
          <cell r="M1271">
            <v>14</v>
          </cell>
          <cell r="N1271">
            <v>33</v>
          </cell>
          <cell r="Q1271">
            <v>73</v>
          </cell>
          <cell r="R1271">
            <v>69</v>
          </cell>
          <cell r="S1271">
            <v>9</v>
          </cell>
          <cell r="U1271">
            <v>36</v>
          </cell>
          <cell r="V1271">
            <v>964</v>
          </cell>
          <cell r="X1271">
            <v>0</v>
          </cell>
          <cell r="Y1271">
            <v>52</v>
          </cell>
          <cell r="Z1271">
            <v>19</v>
          </cell>
        </row>
        <row r="1272">
          <cell r="C1272">
            <v>505</v>
          </cell>
          <cell r="E1272">
            <v>1</v>
          </cell>
          <cell r="F1272">
            <v>2015</v>
          </cell>
          <cell r="G1272">
            <v>1233</v>
          </cell>
          <cell r="H1272">
            <v>3258</v>
          </cell>
          <cell r="I1272">
            <v>117</v>
          </cell>
          <cell r="L1272">
            <v>894</v>
          </cell>
          <cell r="M1272">
            <v>23</v>
          </cell>
          <cell r="N1272">
            <v>19</v>
          </cell>
          <cell r="Q1272">
            <v>87</v>
          </cell>
          <cell r="R1272">
            <v>111</v>
          </cell>
          <cell r="S1272">
            <v>20</v>
          </cell>
          <cell r="U1272">
            <v>54</v>
          </cell>
          <cell r="V1272">
            <v>1264</v>
          </cell>
          <cell r="X1272">
            <v>29</v>
          </cell>
          <cell r="Y1272">
            <v>90</v>
          </cell>
          <cell r="Z1272">
            <v>27</v>
          </cell>
        </row>
        <row r="1273">
          <cell r="C1273">
            <v>506</v>
          </cell>
          <cell r="E1273">
            <v>1</v>
          </cell>
          <cell r="F1273">
            <v>2015</v>
          </cell>
          <cell r="G1273">
            <v>2238</v>
          </cell>
          <cell r="H1273">
            <v>2616</v>
          </cell>
          <cell r="I1273">
            <v>326</v>
          </cell>
          <cell r="L1273">
            <v>1627</v>
          </cell>
          <cell r="M1273">
            <v>36</v>
          </cell>
          <cell r="N1273">
            <v>7</v>
          </cell>
          <cell r="Q1273">
            <v>362</v>
          </cell>
          <cell r="R1273">
            <v>106</v>
          </cell>
          <cell r="S1273">
            <v>64</v>
          </cell>
          <cell r="U1273">
            <v>72</v>
          </cell>
          <cell r="V1273">
            <v>3538</v>
          </cell>
          <cell r="X1273">
            <v>46</v>
          </cell>
          <cell r="Y1273">
            <v>168</v>
          </cell>
          <cell r="Z1273">
            <v>58</v>
          </cell>
        </row>
        <row r="1274">
          <cell r="C1274">
            <v>507</v>
          </cell>
          <cell r="E1274">
            <v>1</v>
          </cell>
          <cell r="F1274">
            <v>2015</v>
          </cell>
          <cell r="G1274">
            <v>1776</v>
          </cell>
          <cell r="H1274">
            <v>2100</v>
          </cell>
          <cell r="I1274">
            <v>138</v>
          </cell>
          <cell r="L1274">
            <v>464</v>
          </cell>
          <cell r="M1274">
            <v>5</v>
          </cell>
          <cell r="N1274">
            <v>6</v>
          </cell>
          <cell r="Q1274">
            <v>261</v>
          </cell>
          <cell r="R1274">
            <v>54</v>
          </cell>
          <cell r="S1274">
            <v>0</v>
          </cell>
          <cell r="U1274">
            <v>19</v>
          </cell>
          <cell r="V1274">
            <v>834</v>
          </cell>
          <cell r="X1274">
            <v>30</v>
          </cell>
          <cell r="Y1274">
            <v>58</v>
          </cell>
          <cell r="Z1274">
            <v>12</v>
          </cell>
        </row>
        <row r="1275">
          <cell r="C1275">
            <v>508</v>
          </cell>
          <cell r="E1275">
            <v>1</v>
          </cell>
          <cell r="F1275">
            <v>2015</v>
          </cell>
          <cell r="G1275">
            <v>1914</v>
          </cell>
          <cell r="H1275">
            <v>4490</v>
          </cell>
          <cell r="I1275">
            <v>255</v>
          </cell>
          <cell r="L1275">
            <v>1124</v>
          </cell>
          <cell r="M1275">
            <v>43</v>
          </cell>
          <cell r="N1275">
            <v>51</v>
          </cell>
          <cell r="Q1275">
            <v>134</v>
          </cell>
          <cell r="R1275">
            <v>70</v>
          </cell>
          <cell r="S1275">
            <v>49</v>
          </cell>
          <cell r="U1275">
            <v>91</v>
          </cell>
          <cell r="V1275">
            <v>1338</v>
          </cell>
          <cell r="X1275">
            <v>56</v>
          </cell>
          <cell r="Y1275">
            <v>79</v>
          </cell>
          <cell r="Z1275">
            <v>30</v>
          </cell>
        </row>
        <row r="1276">
          <cell r="C1276">
            <v>509</v>
          </cell>
          <cell r="E1276">
            <v>1</v>
          </cell>
          <cell r="F1276">
            <v>2015</v>
          </cell>
          <cell r="G1276">
            <v>4389</v>
          </cell>
          <cell r="H1276">
            <v>4417</v>
          </cell>
          <cell r="I1276">
            <v>266</v>
          </cell>
          <cell r="L1276">
            <v>994</v>
          </cell>
          <cell r="M1276">
            <v>38</v>
          </cell>
          <cell r="N1276">
            <v>3</v>
          </cell>
          <cell r="Q1276">
            <v>384</v>
          </cell>
          <cell r="R1276">
            <v>120</v>
          </cell>
          <cell r="S1276">
            <v>22</v>
          </cell>
          <cell r="U1276">
            <v>31</v>
          </cell>
          <cell r="V1276">
            <v>4369</v>
          </cell>
          <cell r="X1276">
            <v>106</v>
          </cell>
          <cell r="Y1276">
            <v>186</v>
          </cell>
          <cell r="Z1276">
            <v>40</v>
          </cell>
        </row>
        <row r="1277">
          <cell r="C1277">
            <v>501</v>
          </cell>
          <cell r="E1277">
            <v>1</v>
          </cell>
          <cell r="F1277">
            <v>2015</v>
          </cell>
          <cell r="G1277">
            <v>8209</v>
          </cell>
          <cell r="H1277">
            <v>8196</v>
          </cell>
          <cell r="I1277">
            <v>1116</v>
          </cell>
          <cell r="L1277">
            <v>4412</v>
          </cell>
          <cell r="M1277">
            <v>70</v>
          </cell>
          <cell r="N1277">
            <v>64</v>
          </cell>
          <cell r="Q1277">
            <v>1181</v>
          </cell>
          <cell r="R1277">
            <v>764</v>
          </cell>
          <cell r="S1277">
            <v>78</v>
          </cell>
          <cell r="U1277">
            <v>160</v>
          </cell>
          <cell r="V1277">
            <v>6600</v>
          </cell>
          <cell r="X1277">
            <v>252</v>
          </cell>
          <cell r="Y1277">
            <v>565</v>
          </cell>
          <cell r="Z1277">
            <v>249</v>
          </cell>
        </row>
        <row r="1278">
          <cell r="C1278">
            <v>502</v>
          </cell>
          <cell r="E1278">
            <v>1</v>
          </cell>
          <cell r="F1278">
            <v>2015</v>
          </cell>
          <cell r="G1278">
            <v>1555</v>
          </cell>
          <cell r="H1278">
            <v>2614</v>
          </cell>
          <cell r="I1278">
            <v>185</v>
          </cell>
          <cell r="L1278">
            <v>594</v>
          </cell>
          <cell r="M1278">
            <v>14</v>
          </cell>
          <cell r="N1278">
            <v>12</v>
          </cell>
          <cell r="Q1278">
            <v>240</v>
          </cell>
          <cell r="R1278">
            <v>69</v>
          </cell>
          <cell r="S1278">
            <v>9</v>
          </cell>
          <cell r="U1278">
            <v>28</v>
          </cell>
          <cell r="V1278">
            <v>1442</v>
          </cell>
          <cell r="X1278">
            <v>15</v>
          </cell>
          <cell r="Y1278">
            <v>179</v>
          </cell>
          <cell r="Z1278">
            <v>0</v>
          </cell>
        </row>
        <row r="1279">
          <cell r="C1279">
            <v>503</v>
          </cell>
          <cell r="E1279">
            <v>1</v>
          </cell>
          <cell r="F1279">
            <v>2015</v>
          </cell>
          <cell r="G1279">
            <v>3071</v>
          </cell>
          <cell r="H1279">
            <v>4268</v>
          </cell>
          <cell r="I1279">
            <v>380</v>
          </cell>
          <cell r="L1279">
            <v>1906</v>
          </cell>
          <cell r="M1279">
            <v>27</v>
          </cell>
          <cell r="N1279">
            <v>26</v>
          </cell>
          <cell r="Q1279">
            <v>412</v>
          </cell>
          <cell r="R1279">
            <v>287</v>
          </cell>
          <cell r="S1279">
            <v>42</v>
          </cell>
          <cell r="U1279">
            <v>109</v>
          </cell>
          <cell r="V1279">
            <v>2554</v>
          </cell>
          <cell r="X1279">
            <v>79</v>
          </cell>
          <cell r="Y1279">
            <v>161</v>
          </cell>
          <cell r="Z1279">
            <v>140</v>
          </cell>
        </row>
        <row r="1280">
          <cell r="C1280">
            <v>504</v>
          </cell>
          <cell r="E1280">
            <v>1</v>
          </cell>
          <cell r="F1280">
            <v>2015</v>
          </cell>
          <cell r="G1280">
            <v>1826</v>
          </cell>
          <cell r="H1280">
            <v>2109</v>
          </cell>
          <cell r="I1280">
            <v>168</v>
          </cell>
          <cell r="L1280">
            <v>920</v>
          </cell>
          <cell r="M1280">
            <v>21</v>
          </cell>
          <cell r="N1280">
            <v>31</v>
          </cell>
          <cell r="Q1280">
            <v>106</v>
          </cell>
          <cell r="R1280">
            <v>80</v>
          </cell>
          <cell r="S1280">
            <v>11</v>
          </cell>
          <cell r="U1280">
            <v>34</v>
          </cell>
          <cell r="V1280">
            <v>896</v>
          </cell>
          <cell r="X1280">
            <v>0</v>
          </cell>
          <cell r="Y1280">
            <v>48</v>
          </cell>
          <cell r="Z1280">
            <v>15</v>
          </cell>
        </row>
        <row r="1281">
          <cell r="C1281">
            <v>505</v>
          </cell>
          <cell r="E1281">
            <v>1</v>
          </cell>
          <cell r="F1281">
            <v>2015</v>
          </cell>
          <cell r="G1281">
            <v>757</v>
          </cell>
          <cell r="H1281">
            <v>2557</v>
          </cell>
          <cell r="I1281">
            <v>91</v>
          </cell>
          <cell r="L1281">
            <v>959</v>
          </cell>
          <cell r="M1281">
            <v>15</v>
          </cell>
          <cell r="N1281">
            <v>21</v>
          </cell>
          <cell r="Q1281">
            <v>93</v>
          </cell>
          <cell r="R1281">
            <v>96</v>
          </cell>
          <cell r="S1281">
            <v>21</v>
          </cell>
          <cell r="U1281">
            <v>53</v>
          </cell>
          <cell r="V1281">
            <v>660</v>
          </cell>
          <cell r="X1281">
            <v>28</v>
          </cell>
          <cell r="Y1281">
            <v>35</v>
          </cell>
          <cell r="Z1281">
            <v>3</v>
          </cell>
        </row>
        <row r="1282">
          <cell r="C1282">
            <v>506</v>
          </cell>
          <cell r="E1282">
            <v>1</v>
          </cell>
          <cell r="F1282">
            <v>2015</v>
          </cell>
          <cell r="G1282">
            <v>2449</v>
          </cell>
          <cell r="H1282">
            <v>2912</v>
          </cell>
          <cell r="I1282">
            <v>289</v>
          </cell>
          <cell r="L1282">
            <v>1816</v>
          </cell>
          <cell r="M1282">
            <v>29</v>
          </cell>
          <cell r="N1282">
            <v>5</v>
          </cell>
          <cell r="Q1282">
            <v>258</v>
          </cell>
          <cell r="R1282">
            <v>109</v>
          </cell>
          <cell r="S1282">
            <v>44</v>
          </cell>
          <cell r="U1282">
            <v>54</v>
          </cell>
          <cell r="V1282">
            <v>2947</v>
          </cell>
          <cell r="X1282">
            <v>42</v>
          </cell>
          <cell r="Y1282">
            <v>121</v>
          </cell>
          <cell r="Z1282">
            <v>24</v>
          </cell>
        </row>
        <row r="1283">
          <cell r="C1283">
            <v>507</v>
          </cell>
          <cell r="E1283">
            <v>1</v>
          </cell>
          <cell r="F1283">
            <v>2015</v>
          </cell>
          <cell r="G1283">
            <v>1468</v>
          </cell>
          <cell r="H1283">
            <v>1610</v>
          </cell>
          <cell r="I1283">
            <v>139</v>
          </cell>
          <cell r="L1283">
            <v>382</v>
          </cell>
          <cell r="M1283">
            <v>4</v>
          </cell>
          <cell r="N1283">
            <v>6</v>
          </cell>
          <cell r="Q1283">
            <v>299</v>
          </cell>
          <cell r="R1283">
            <v>68</v>
          </cell>
          <cell r="S1283">
            <v>0</v>
          </cell>
          <cell r="U1283">
            <v>18</v>
          </cell>
          <cell r="V1283">
            <v>522</v>
          </cell>
          <cell r="X1283">
            <v>3</v>
          </cell>
          <cell r="Y1283">
            <v>20</v>
          </cell>
          <cell r="Z1283">
            <v>6</v>
          </cell>
        </row>
        <row r="1284">
          <cell r="C1284">
            <v>508</v>
          </cell>
          <cell r="E1284">
            <v>1</v>
          </cell>
          <cell r="F1284">
            <v>2015</v>
          </cell>
          <cell r="G1284">
            <v>1422</v>
          </cell>
          <cell r="H1284">
            <v>3014</v>
          </cell>
          <cell r="I1284">
            <v>186</v>
          </cell>
          <cell r="L1284">
            <v>783</v>
          </cell>
          <cell r="M1284">
            <v>17</v>
          </cell>
          <cell r="N1284">
            <v>37</v>
          </cell>
          <cell r="Q1284">
            <v>101</v>
          </cell>
          <cell r="R1284">
            <v>55</v>
          </cell>
          <cell r="S1284">
            <v>34</v>
          </cell>
          <cell r="U1284">
            <v>71</v>
          </cell>
          <cell r="V1284">
            <v>1118</v>
          </cell>
          <cell r="X1284">
            <v>44</v>
          </cell>
          <cell r="Y1284">
            <v>51</v>
          </cell>
          <cell r="Z1284">
            <v>27</v>
          </cell>
        </row>
        <row r="1285">
          <cell r="C1285">
            <v>509</v>
          </cell>
          <cell r="E1285">
            <v>1</v>
          </cell>
          <cell r="F1285">
            <v>2015</v>
          </cell>
          <cell r="G1285">
            <v>3196</v>
          </cell>
          <cell r="H1285">
            <v>3867</v>
          </cell>
          <cell r="I1285">
            <v>203</v>
          </cell>
          <cell r="L1285">
            <v>846</v>
          </cell>
          <cell r="M1285">
            <v>39</v>
          </cell>
          <cell r="N1285">
            <v>1</v>
          </cell>
          <cell r="Q1285">
            <v>374</v>
          </cell>
          <cell r="R1285">
            <v>99</v>
          </cell>
          <cell r="S1285">
            <v>11</v>
          </cell>
          <cell r="U1285">
            <v>27</v>
          </cell>
          <cell r="V1285">
            <v>3630</v>
          </cell>
          <cell r="X1285">
            <v>61</v>
          </cell>
          <cell r="Y1285">
            <v>130</v>
          </cell>
          <cell r="Z1285">
            <v>49</v>
          </cell>
        </row>
        <row r="1286">
          <cell r="C1286">
            <v>1102</v>
          </cell>
          <cell r="E1286">
            <v>1</v>
          </cell>
          <cell r="F1286">
            <v>2015</v>
          </cell>
          <cell r="G1286">
            <v>3878</v>
          </cell>
          <cell r="H1286">
            <v>1765</v>
          </cell>
          <cell r="I1286">
            <v>249</v>
          </cell>
          <cell r="L1286">
            <v>831</v>
          </cell>
          <cell r="M1286">
            <v>20</v>
          </cell>
          <cell r="N1286">
            <v>2</v>
          </cell>
          <cell r="Q1286">
            <v>193</v>
          </cell>
          <cell r="R1286">
            <v>88</v>
          </cell>
          <cell r="S1286">
            <v>0</v>
          </cell>
          <cell r="U1286">
            <v>17</v>
          </cell>
          <cell r="V1286">
            <v>1442</v>
          </cell>
          <cell r="X1286">
            <v>0</v>
          </cell>
          <cell r="Y1286">
            <v>192</v>
          </cell>
          <cell r="Z1286">
            <v>25</v>
          </cell>
        </row>
        <row r="1287">
          <cell r="C1287">
            <v>1103</v>
          </cell>
          <cell r="E1287">
            <v>1</v>
          </cell>
          <cell r="F1287">
            <v>2015</v>
          </cell>
          <cell r="G1287">
            <v>3152</v>
          </cell>
          <cell r="H1287">
            <v>1116</v>
          </cell>
          <cell r="I1287">
            <v>207</v>
          </cell>
          <cell r="L1287">
            <v>571</v>
          </cell>
          <cell r="M1287">
            <v>75</v>
          </cell>
          <cell r="N1287">
            <v>0</v>
          </cell>
          <cell r="Q1287">
            <v>432</v>
          </cell>
          <cell r="R1287">
            <v>42</v>
          </cell>
          <cell r="S1287">
            <v>0</v>
          </cell>
          <cell r="U1287">
            <v>9</v>
          </cell>
          <cell r="V1287">
            <v>3118</v>
          </cell>
          <cell r="X1287">
            <v>46</v>
          </cell>
          <cell r="Y1287">
            <v>255</v>
          </cell>
          <cell r="Z1287">
            <v>2</v>
          </cell>
        </row>
        <row r="1288">
          <cell r="C1288">
            <v>1104</v>
          </cell>
          <cell r="E1288">
            <v>1</v>
          </cell>
          <cell r="F1288">
            <v>2015</v>
          </cell>
          <cell r="G1288">
            <v>4664</v>
          </cell>
          <cell r="H1288">
            <v>471</v>
          </cell>
          <cell r="I1288">
            <v>582</v>
          </cell>
          <cell r="L1288">
            <v>2117</v>
          </cell>
          <cell r="M1288">
            <v>69</v>
          </cell>
          <cell r="N1288">
            <v>17</v>
          </cell>
          <cell r="Q1288">
            <v>592</v>
          </cell>
          <cell r="R1288">
            <v>264</v>
          </cell>
          <cell r="S1288">
            <v>2</v>
          </cell>
          <cell r="U1288">
            <v>66</v>
          </cell>
          <cell r="V1288">
            <v>6196</v>
          </cell>
          <cell r="X1288">
            <v>25</v>
          </cell>
          <cell r="Y1288">
            <v>204</v>
          </cell>
          <cell r="Z1288">
            <v>0</v>
          </cell>
        </row>
        <row r="1289">
          <cell r="C1289">
            <v>1105</v>
          </cell>
          <cell r="E1289">
            <v>1</v>
          </cell>
          <cell r="F1289">
            <v>2015</v>
          </cell>
          <cell r="G1289">
            <v>3063</v>
          </cell>
          <cell r="H1289">
            <v>2796</v>
          </cell>
          <cell r="I1289">
            <v>171</v>
          </cell>
          <cell r="L1289">
            <v>298</v>
          </cell>
          <cell r="M1289">
            <v>15</v>
          </cell>
          <cell r="N1289">
            <v>0</v>
          </cell>
          <cell r="Q1289">
            <v>170</v>
          </cell>
          <cell r="R1289">
            <v>71</v>
          </cell>
          <cell r="S1289">
            <v>3</v>
          </cell>
          <cell r="U1289">
            <v>30</v>
          </cell>
          <cell r="V1289">
            <v>1308</v>
          </cell>
          <cell r="X1289">
            <v>31</v>
          </cell>
          <cell r="Y1289">
            <v>53</v>
          </cell>
          <cell r="Z1289">
            <v>20</v>
          </cell>
        </row>
        <row r="1290">
          <cell r="C1290">
            <v>1106</v>
          </cell>
          <cell r="E1290">
            <v>1</v>
          </cell>
          <cell r="F1290">
            <v>2015</v>
          </cell>
          <cell r="G1290">
            <v>1877</v>
          </cell>
          <cell r="H1290">
            <v>670</v>
          </cell>
          <cell r="I1290">
            <v>139</v>
          </cell>
          <cell r="L1290">
            <v>145</v>
          </cell>
          <cell r="M1290">
            <v>0</v>
          </cell>
          <cell r="N1290">
            <v>0</v>
          </cell>
          <cell r="Q1290">
            <v>380</v>
          </cell>
          <cell r="R1290">
            <v>3</v>
          </cell>
          <cell r="S1290">
            <v>0</v>
          </cell>
          <cell r="U1290">
            <v>2</v>
          </cell>
          <cell r="V1290">
            <v>910</v>
          </cell>
          <cell r="X1290">
            <v>0</v>
          </cell>
          <cell r="Y1290">
            <v>50</v>
          </cell>
          <cell r="Z1290">
            <v>12</v>
          </cell>
        </row>
        <row r="1291">
          <cell r="C1291">
            <v>1107</v>
          </cell>
          <cell r="E1291">
            <v>1</v>
          </cell>
          <cell r="F1291">
            <v>2015</v>
          </cell>
          <cell r="G1291">
            <v>3740</v>
          </cell>
          <cell r="H1291">
            <v>1268</v>
          </cell>
          <cell r="I1291">
            <v>120</v>
          </cell>
          <cell r="L1291">
            <v>378</v>
          </cell>
          <cell r="M1291">
            <v>18</v>
          </cell>
          <cell r="N1291">
            <v>2</v>
          </cell>
          <cell r="Q1291">
            <v>132</v>
          </cell>
          <cell r="R1291">
            <v>30</v>
          </cell>
          <cell r="S1291">
            <v>1</v>
          </cell>
          <cell r="U1291">
            <v>18</v>
          </cell>
          <cell r="V1291">
            <v>1023</v>
          </cell>
          <cell r="X1291">
            <v>0</v>
          </cell>
          <cell r="Y1291">
            <v>70</v>
          </cell>
          <cell r="Z1291">
            <v>16</v>
          </cell>
        </row>
        <row r="1292">
          <cell r="C1292">
            <v>1102</v>
          </cell>
          <cell r="E1292">
            <v>1</v>
          </cell>
          <cell r="F1292">
            <v>2015</v>
          </cell>
          <cell r="G1292">
            <v>5104</v>
          </cell>
          <cell r="H1292">
            <v>2167</v>
          </cell>
          <cell r="I1292">
            <v>318</v>
          </cell>
          <cell r="L1292">
            <v>848</v>
          </cell>
          <cell r="M1292">
            <v>24</v>
          </cell>
          <cell r="N1292">
            <v>11</v>
          </cell>
          <cell r="Q1292">
            <v>211</v>
          </cell>
          <cell r="R1292">
            <v>109</v>
          </cell>
          <cell r="S1292">
            <v>0</v>
          </cell>
          <cell r="U1292">
            <v>23</v>
          </cell>
          <cell r="V1292">
            <v>1967</v>
          </cell>
          <cell r="X1292">
            <v>0</v>
          </cell>
          <cell r="Y1292">
            <v>251</v>
          </cell>
          <cell r="Z1292">
            <v>34</v>
          </cell>
        </row>
        <row r="1293">
          <cell r="C1293">
            <v>1103</v>
          </cell>
          <cell r="E1293">
            <v>1</v>
          </cell>
          <cell r="F1293">
            <v>2015</v>
          </cell>
          <cell r="G1293">
            <v>4000</v>
          </cell>
          <cell r="H1293">
            <v>954</v>
          </cell>
          <cell r="I1293">
            <v>234</v>
          </cell>
          <cell r="L1293">
            <v>592</v>
          </cell>
          <cell r="M1293">
            <v>73</v>
          </cell>
          <cell r="N1293">
            <v>0</v>
          </cell>
          <cell r="Q1293">
            <v>615</v>
          </cell>
          <cell r="R1293">
            <v>38</v>
          </cell>
          <cell r="S1293">
            <v>0</v>
          </cell>
          <cell r="U1293">
            <v>12</v>
          </cell>
          <cell r="V1293">
            <v>3356</v>
          </cell>
          <cell r="X1293">
            <v>88</v>
          </cell>
          <cell r="Y1293">
            <v>338</v>
          </cell>
          <cell r="Z1293">
            <v>71</v>
          </cell>
        </row>
        <row r="1294">
          <cell r="C1294">
            <v>1104</v>
          </cell>
          <cell r="E1294">
            <v>1</v>
          </cell>
          <cell r="F1294">
            <v>2015</v>
          </cell>
          <cell r="G1294">
            <v>4201</v>
          </cell>
          <cell r="H1294">
            <v>637</v>
          </cell>
          <cell r="I1294">
            <v>619</v>
          </cell>
          <cell r="L1294">
            <v>2103</v>
          </cell>
          <cell r="M1294">
            <v>42</v>
          </cell>
          <cell r="N1294">
            <v>28</v>
          </cell>
          <cell r="Q1294">
            <v>614</v>
          </cell>
          <cell r="R1294">
            <v>316</v>
          </cell>
          <cell r="S1294">
            <v>6</v>
          </cell>
          <cell r="U1294">
            <v>75</v>
          </cell>
          <cell r="V1294">
            <v>5744</v>
          </cell>
          <cell r="X1294">
            <v>28</v>
          </cell>
          <cell r="Y1294">
            <v>309</v>
          </cell>
          <cell r="Z1294">
            <v>0</v>
          </cell>
        </row>
        <row r="1295">
          <cell r="C1295">
            <v>1105</v>
          </cell>
          <cell r="E1295">
            <v>1</v>
          </cell>
          <cell r="F1295">
            <v>2015</v>
          </cell>
          <cell r="G1295">
            <v>2977</v>
          </cell>
          <cell r="H1295">
            <v>2631</v>
          </cell>
          <cell r="I1295">
            <v>250</v>
          </cell>
          <cell r="L1295">
            <v>319</v>
          </cell>
          <cell r="M1295">
            <v>30</v>
          </cell>
          <cell r="N1295">
            <v>3</v>
          </cell>
          <cell r="Q1295">
            <v>174</v>
          </cell>
          <cell r="R1295">
            <v>72</v>
          </cell>
          <cell r="S1295">
            <v>0</v>
          </cell>
          <cell r="U1295">
            <v>20</v>
          </cell>
          <cell r="V1295">
            <v>1515</v>
          </cell>
          <cell r="X1295">
            <v>37</v>
          </cell>
          <cell r="Y1295">
            <v>104</v>
          </cell>
          <cell r="Z1295">
            <v>43</v>
          </cell>
        </row>
        <row r="1296">
          <cell r="C1296">
            <v>1106</v>
          </cell>
          <cell r="E1296">
            <v>1</v>
          </cell>
          <cell r="F1296">
            <v>2015</v>
          </cell>
          <cell r="G1296">
            <v>2034</v>
          </cell>
          <cell r="H1296">
            <v>681</v>
          </cell>
          <cell r="I1296">
            <v>149</v>
          </cell>
          <cell r="L1296">
            <v>155</v>
          </cell>
          <cell r="M1296">
            <v>0</v>
          </cell>
          <cell r="N1296">
            <v>0</v>
          </cell>
          <cell r="Q1296">
            <v>461</v>
          </cell>
          <cell r="R1296">
            <v>3</v>
          </cell>
          <cell r="S1296">
            <v>0</v>
          </cell>
          <cell r="U1296">
            <v>4</v>
          </cell>
          <cell r="V1296">
            <v>825</v>
          </cell>
          <cell r="X1296">
            <v>0</v>
          </cell>
          <cell r="Y1296">
            <v>73</v>
          </cell>
          <cell r="Z1296">
            <v>11</v>
          </cell>
        </row>
        <row r="1297">
          <cell r="C1297">
            <v>1107</v>
          </cell>
          <cell r="E1297">
            <v>1</v>
          </cell>
          <cell r="F1297">
            <v>2015</v>
          </cell>
          <cell r="G1297">
            <v>4403</v>
          </cell>
          <cell r="H1297">
            <v>1567</v>
          </cell>
          <cell r="I1297">
            <v>165</v>
          </cell>
          <cell r="L1297">
            <v>494</v>
          </cell>
          <cell r="M1297">
            <v>30</v>
          </cell>
          <cell r="N1297">
            <v>6</v>
          </cell>
          <cell r="Q1297">
            <v>106</v>
          </cell>
          <cell r="R1297">
            <v>41</v>
          </cell>
          <cell r="S1297">
            <v>0</v>
          </cell>
          <cell r="U1297">
            <v>22</v>
          </cell>
          <cell r="V1297">
            <v>1367</v>
          </cell>
          <cell r="X1297">
            <v>0</v>
          </cell>
          <cell r="Y1297">
            <v>72</v>
          </cell>
          <cell r="Z1297">
            <v>14</v>
          </cell>
        </row>
        <row r="1298">
          <cell r="C1298">
            <v>1202</v>
          </cell>
          <cell r="E1298">
            <v>1</v>
          </cell>
          <cell r="F1298">
            <v>2015</v>
          </cell>
          <cell r="G1298">
            <v>5551</v>
          </cell>
          <cell r="H1298">
            <v>1805</v>
          </cell>
          <cell r="I1298">
            <v>288</v>
          </cell>
          <cell r="L1298">
            <v>0</v>
          </cell>
          <cell r="M1298">
            <v>0</v>
          </cell>
          <cell r="N1298">
            <v>0</v>
          </cell>
          <cell r="Q1298">
            <v>463</v>
          </cell>
          <cell r="R1298">
            <v>0</v>
          </cell>
          <cell r="S1298">
            <v>0</v>
          </cell>
          <cell r="U1298">
            <v>0</v>
          </cell>
          <cell r="V1298">
            <v>1410</v>
          </cell>
          <cell r="X1298">
            <v>0</v>
          </cell>
          <cell r="Y1298">
            <v>0</v>
          </cell>
          <cell r="Z1298">
            <v>0</v>
          </cell>
        </row>
        <row r="1299">
          <cell r="C1299">
            <v>1203</v>
          </cell>
          <cell r="E1299">
            <v>1</v>
          </cell>
          <cell r="F1299">
            <v>2015</v>
          </cell>
          <cell r="G1299">
            <v>8497</v>
          </cell>
          <cell r="H1299">
            <v>5833</v>
          </cell>
          <cell r="I1299">
            <v>1968</v>
          </cell>
          <cell r="L1299">
            <v>1463</v>
          </cell>
          <cell r="M1299">
            <v>83</v>
          </cell>
          <cell r="N1299">
            <v>0</v>
          </cell>
          <cell r="Q1299">
            <v>447</v>
          </cell>
          <cell r="R1299">
            <v>379</v>
          </cell>
          <cell r="S1299">
            <v>0</v>
          </cell>
          <cell r="U1299">
            <v>18</v>
          </cell>
          <cell r="V1299">
            <v>1886</v>
          </cell>
          <cell r="X1299">
            <v>0</v>
          </cell>
          <cell r="Y1299">
            <v>136</v>
          </cell>
          <cell r="Z1299">
            <v>0</v>
          </cell>
        </row>
        <row r="1300">
          <cell r="C1300">
            <v>1204</v>
          </cell>
          <cell r="E1300">
            <v>1</v>
          </cell>
          <cell r="F1300">
            <v>2015</v>
          </cell>
          <cell r="G1300">
            <v>6027</v>
          </cell>
          <cell r="H1300">
            <v>4076</v>
          </cell>
          <cell r="I1300">
            <v>585</v>
          </cell>
          <cell r="L1300">
            <v>801</v>
          </cell>
          <cell r="M1300">
            <v>130</v>
          </cell>
          <cell r="N1300">
            <v>0</v>
          </cell>
          <cell r="Q1300">
            <v>826</v>
          </cell>
          <cell r="R1300">
            <v>73</v>
          </cell>
          <cell r="S1300">
            <v>0</v>
          </cell>
          <cell r="U1300">
            <v>39</v>
          </cell>
          <cell r="V1300">
            <v>1451</v>
          </cell>
          <cell r="X1300">
            <v>0</v>
          </cell>
          <cell r="Y1300">
            <v>104</v>
          </cell>
          <cell r="Z1300">
            <v>0</v>
          </cell>
        </row>
        <row r="1301">
          <cell r="C1301">
            <v>1205</v>
          </cell>
          <cell r="E1301">
            <v>1</v>
          </cell>
          <cell r="F1301">
            <v>2015</v>
          </cell>
          <cell r="G1301">
            <v>7012</v>
          </cell>
          <cell r="H1301">
            <v>6513</v>
          </cell>
          <cell r="I1301">
            <v>1162</v>
          </cell>
          <cell r="L1301">
            <v>2077</v>
          </cell>
          <cell r="M1301">
            <v>72</v>
          </cell>
          <cell r="N1301">
            <v>5</v>
          </cell>
          <cell r="Q1301">
            <v>1069</v>
          </cell>
          <cell r="R1301">
            <v>769</v>
          </cell>
          <cell r="S1301">
            <v>7</v>
          </cell>
          <cell r="U1301">
            <v>168</v>
          </cell>
          <cell r="V1301">
            <v>3159</v>
          </cell>
          <cell r="X1301">
            <v>0</v>
          </cell>
          <cell r="Y1301">
            <v>243</v>
          </cell>
          <cell r="Z1301">
            <v>61</v>
          </cell>
        </row>
        <row r="1302">
          <cell r="C1302">
            <v>1206</v>
          </cell>
          <cell r="E1302">
            <v>1</v>
          </cell>
          <cell r="F1302">
            <v>2015</v>
          </cell>
          <cell r="G1302">
            <v>2601</v>
          </cell>
          <cell r="H1302">
            <v>2712</v>
          </cell>
          <cell r="I1302">
            <v>61</v>
          </cell>
          <cell r="L1302">
            <v>414</v>
          </cell>
          <cell r="M1302">
            <v>46</v>
          </cell>
          <cell r="N1302">
            <v>12</v>
          </cell>
          <cell r="Q1302">
            <v>414</v>
          </cell>
          <cell r="R1302">
            <v>9</v>
          </cell>
          <cell r="S1302">
            <v>0</v>
          </cell>
          <cell r="U1302">
            <v>41</v>
          </cell>
          <cell r="V1302">
            <v>2114</v>
          </cell>
          <cell r="X1302">
            <v>0</v>
          </cell>
          <cell r="Y1302">
            <v>31</v>
          </cell>
          <cell r="Z1302">
            <v>0</v>
          </cell>
        </row>
        <row r="1303">
          <cell r="C1303">
            <v>1207</v>
          </cell>
          <cell r="E1303">
            <v>1</v>
          </cell>
          <cell r="F1303">
            <v>2015</v>
          </cell>
          <cell r="G1303">
            <v>15713</v>
          </cell>
          <cell r="H1303">
            <v>6368</v>
          </cell>
          <cell r="I1303">
            <v>1783</v>
          </cell>
          <cell r="L1303">
            <v>3612</v>
          </cell>
          <cell r="M1303">
            <v>149</v>
          </cell>
          <cell r="N1303">
            <v>52</v>
          </cell>
          <cell r="Q1303">
            <v>2382</v>
          </cell>
          <cell r="R1303">
            <v>428</v>
          </cell>
          <cell r="S1303">
            <v>49</v>
          </cell>
          <cell r="U1303">
            <v>315</v>
          </cell>
          <cell r="V1303">
            <v>6109</v>
          </cell>
          <cell r="X1303">
            <v>0</v>
          </cell>
          <cell r="Y1303">
            <v>810</v>
          </cell>
          <cell r="Z1303">
            <v>128</v>
          </cell>
        </row>
        <row r="1304">
          <cell r="C1304">
            <v>1208</v>
          </cell>
          <cell r="E1304">
            <v>1</v>
          </cell>
          <cell r="F1304">
            <v>2015</v>
          </cell>
          <cell r="G1304">
            <v>10508</v>
          </cell>
          <cell r="H1304">
            <v>3538</v>
          </cell>
          <cell r="I1304">
            <v>673</v>
          </cell>
          <cell r="L1304">
            <v>1544</v>
          </cell>
          <cell r="M1304">
            <v>60</v>
          </cell>
          <cell r="N1304">
            <v>11</v>
          </cell>
          <cell r="Q1304">
            <v>1325</v>
          </cell>
          <cell r="R1304">
            <v>290</v>
          </cell>
          <cell r="S1304">
            <v>11</v>
          </cell>
          <cell r="U1304">
            <v>91</v>
          </cell>
          <cell r="V1304">
            <v>3053</v>
          </cell>
          <cell r="X1304">
            <v>93</v>
          </cell>
          <cell r="Y1304">
            <v>169</v>
          </cell>
          <cell r="Z1304">
            <v>33</v>
          </cell>
        </row>
        <row r="1305">
          <cell r="C1305">
            <v>1209</v>
          </cell>
          <cell r="E1305">
            <v>1</v>
          </cell>
          <cell r="F1305">
            <v>2015</v>
          </cell>
          <cell r="G1305">
            <v>9007</v>
          </cell>
          <cell r="H1305">
            <v>8228</v>
          </cell>
          <cell r="I1305">
            <v>668</v>
          </cell>
          <cell r="L1305">
            <v>1044</v>
          </cell>
          <cell r="M1305">
            <v>0</v>
          </cell>
          <cell r="N1305">
            <v>0</v>
          </cell>
          <cell r="Q1305">
            <v>755</v>
          </cell>
          <cell r="R1305">
            <v>107</v>
          </cell>
          <cell r="S1305">
            <v>0</v>
          </cell>
          <cell r="U1305">
            <v>59</v>
          </cell>
          <cell r="V1305">
            <v>2053</v>
          </cell>
          <cell r="X1305">
            <v>0</v>
          </cell>
          <cell r="Y1305">
            <v>386</v>
          </cell>
          <cell r="Z1305">
            <v>0</v>
          </cell>
        </row>
        <row r="1306">
          <cell r="C1306">
            <v>1210</v>
          </cell>
          <cell r="E1306">
            <v>1</v>
          </cell>
          <cell r="F1306">
            <v>2015</v>
          </cell>
          <cell r="G1306">
            <v>7354</v>
          </cell>
          <cell r="H1306">
            <v>7659</v>
          </cell>
          <cell r="I1306">
            <v>781</v>
          </cell>
          <cell r="L1306">
            <v>2079</v>
          </cell>
          <cell r="M1306">
            <v>92</v>
          </cell>
          <cell r="N1306">
            <v>17</v>
          </cell>
          <cell r="Q1306">
            <v>855</v>
          </cell>
          <cell r="R1306">
            <v>225</v>
          </cell>
          <cell r="S1306">
            <v>2</v>
          </cell>
          <cell r="U1306">
            <v>95</v>
          </cell>
          <cell r="V1306">
            <v>7381</v>
          </cell>
          <cell r="X1306">
            <v>130</v>
          </cell>
          <cell r="Y1306">
            <v>129</v>
          </cell>
          <cell r="Z1306">
            <v>52</v>
          </cell>
        </row>
        <row r="1307">
          <cell r="C1307">
            <v>1211</v>
          </cell>
          <cell r="E1307">
            <v>1</v>
          </cell>
          <cell r="F1307">
            <v>2015</v>
          </cell>
          <cell r="G1307">
            <v>8318</v>
          </cell>
          <cell r="H1307">
            <v>7409</v>
          </cell>
          <cell r="I1307">
            <v>300</v>
          </cell>
          <cell r="L1307">
            <v>782</v>
          </cell>
          <cell r="M1307">
            <v>56</v>
          </cell>
          <cell r="N1307">
            <v>0</v>
          </cell>
          <cell r="Q1307">
            <v>275</v>
          </cell>
          <cell r="R1307">
            <v>177</v>
          </cell>
          <cell r="S1307">
            <v>0</v>
          </cell>
          <cell r="U1307">
            <v>32</v>
          </cell>
          <cell r="V1307">
            <v>1186</v>
          </cell>
          <cell r="X1307">
            <v>0</v>
          </cell>
          <cell r="Y1307">
            <v>0</v>
          </cell>
          <cell r="Z1307">
            <v>0</v>
          </cell>
        </row>
        <row r="1308">
          <cell r="C1308">
            <v>1212</v>
          </cell>
          <cell r="E1308">
            <v>1</v>
          </cell>
          <cell r="F1308">
            <v>2015</v>
          </cell>
          <cell r="G1308">
            <v>7616</v>
          </cell>
          <cell r="H1308">
            <v>4755</v>
          </cell>
          <cell r="I1308">
            <v>376</v>
          </cell>
          <cell r="L1308">
            <v>685</v>
          </cell>
          <cell r="M1308">
            <v>35</v>
          </cell>
          <cell r="N1308">
            <v>0</v>
          </cell>
          <cell r="Q1308">
            <v>699</v>
          </cell>
          <cell r="R1308">
            <v>122</v>
          </cell>
          <cell r="S1308">
            <v>0</v>
          </cell>
          <cell r="U1308">
            <v>48</v>
          </cell>
          <cell r="V1308">
            <v>1756</v>
          </cell>
          <cell r="X1308">
            <v>64</v>
          </cell>
          <cell r="Y1308">
            <v>170</v>
          </cell>
          <cell r="Z1308">
            <v>10</v>
          </cell>
        </row>
        <row r="1309">
          <cell r="C1309">
            <v>1213</v>
          </cell>
          <cell r="E1309">
            <v>1</v>
          </cell>
          <cell r="F1309">
            <v>2015</v>
          </cell>
          <cell r="G1309">
            <v>4616</v>
          </cell>
          <cell r="H1309">
            <v>2843</v>
          </cell>
          <cell r="I1309">
            <v>189</v>
          </cell>
          <cell r="L1309">
            <v>189</v>
          </cell>
          <cell r="M1309">
            <v>0</v>
          </cell>
          <cell r="N1309">
            <v>0</v>
          </cell>
          <cell r="Q1309">
            <v>135</v>
          </cell>
          <cell r="R1309">
            <v>5</v>
          </cell>
          <cell r="S1309">
            <v>0</v>
          </cell>
          <cell r="U1309">
            <v>3</v>
          </cell>
          <cell r="V1309">
            <v>834</v>
          </cell>
          <cell r="X1309">
            <v>0</v>
          </cell>
          <cell r="Y1309">
            <v>66</v>
          </cell>
          <cell r="Z1309">
            <v>0</v>
          </cell>
        </row>
        <row r="1310">
          <cell r="C1310">
            <v>1214</v>
          </cell>
          <cell r="E1310">
            <v>1</v>
          </cell>
          <cell r="F1310">
            <v>2015</v>
          </cell>
          <cell r="G1310">
            <v>4654</v>
          </cell>
          <cell r="H1310">
            <v>1051</v>
          </cell>
          <cell r="I1310">
            <v>171</v>
          </cell>
          <cell r="L1310">
            <v>3</v>
          </cell>
          <cell r="M1310">
            <v>0</v>
          </cell>
          <cell r="N1310">
            <v>0</v>
          </cell>
          <cell r="Q1310">
            <v>355</v>
          </cell>
          <cell r="R1310">
            <v>0</v>
          </cell>
          <cell r="S1310">
            <v>0</v>
          </cell>
          <cell r="U1310">
            <v>14</v>
          </cell>
          <cell r="V1310">
            <v>1587</v>
          </cell>
          <cell r="X1310">
            <v>0</v>
          </cell>
          <cell r="Y1310">
            <v>78</v>
          </cell>
          <cell r="Z1310">
            <v>2</v>
          </cell>
        </row>
        <row r="1311">
          <cell r="C1311">
            <v>1215</v>
          </cell>
          <cell r="E1311">
            <v>1</v>
          </cell>
          <cell r="F1311">
            <v>2015</v>
          </cell>
          <cell r="G1311">
            <v>4221</v>
          </cell>
          <cell r="H1311">
            <v>866</v>
          </cell>
          <cell r="I1311">
            <v>124</v>
          </cell>
          <cell r="L1311">
            <v>0</v>
          </cell>
          <cell r="M1311">
            <v>0</v>
          </cell>
          <cell r="N1311">
            <v>0</v>
          </cell>
          <cell r="Q1311">
            <v>76</v>
          </cell>
          <cell r="R1311">
            <v>3</v>
          </cell>
          <cell r="S1311">
            <v>0</v>
          </cell>
          <cell r="U1311">
            <v>6</v>
          </cell>
          <cell r="V1311">
            <v>573</v>
          </cell>
          <cell r="X1311">
            <v>0</v>
          </cell>
          <cell r="Y1311">
            <v>80</v>
          </cell>
          <cell r="Z1311">
            <v>0</v>
          </cell>
        </row>
        <row r="1312">
          <cell r="C1312">
            <v>301</v>
          </cell>
          <cell r="E1312">
            <v>1</v>
          </cell>
          <cell r="F1312">
            <v>2015</v>
          </cell>
          <cell r="G1312">
            <v>8900</v>
          </cell>
          <cell r="H1312">
            <v>3422</v>
          </cell>
          <cell r="I1312">
            <v>1381</v>
          </cell>
          <cell r="L1312">
            <v>2608</v>
          </cell>
          <cell r="M1312">
            <v>103</v>
          </cell>
          <cell r="N1312">
            <v>88</v>
          </cell>
          <cell r="Q1312">
            <v>1484</v>
          </cell>
          <cell r="R1312">
            <v>1439</v>
          </cell>
          <cell r="S1312">
            <v>67</v>
          </cell>
          <cell r="U1312">
            <v>342</v>
          </cell>
          <cell r="V1312">
            <v>8405</v>
          </cell>
          <cell r="X1312">
            <v>208</v>
          </cell>
          <cell r="Y1312">
            <v>391</v>
          </cell>
          <cell r="Z1312">
            <v>116</v>
          </cell>
        </row>
        <row r="1313">
          <cell r="C1313">
            <v>302</v>
          </cell>
          <cell r="E1313">
            <v>1</v>
          </cell>
          <cell r="F1313">
            <v>2015</v>
          </cell>
          <cell r="G1313">
            <v>16787</v>
          </cell>
          <cell r="H1313">
            <v>2662</v>
          </cell>
          <cell r="I1313">
            <v>851</v>
          </cell>
          <cell r="L1313">
            <v>2726</v>
          </cell>
          <cell r="M1313">
            <v>32</v>
          </cell>
          <cell r="N1313">
            <v>74</v>
          </cell>
          <cell r="Q1313">
            <v>1364</v>
          </cell>
          <cell r="R1313">
            <v>446</v>
          </cell>
          <cell r="S1313">
            <v>14</v>
          </cell>
          <cell r="U1313">
            <v>218</v>
          </cell>
          <cell r="V1313">
            <v>9396</v>
          </cell>
          <cell r="X1313">
            <v>270</v>
          </cell>
          <cell r="Y1313">
            <v>595</v>
          </cell>
          <cell r="Z1313">
            <v>167</v>
          </cell>
        </row>
        <row r="1314">
          <cell r="C1314">
            <v>303</v>
          </cell>
          <cell r="E1314">
            <v>1</v>
          </cell>
          <cell r="F1314">
            <v>2015</v>
          </cell>
          <cell r="G1314">
            <v>9232</v>
          </cell>
          <cell r="H1314">
            <v>3500</v>
          </cell>
          <cell r="I1314">
            <v>562</v>
          </cell>
          <cell r="L1314">
            <v>1538</v>
          </cell>
          <cell r="M1314">
            <v>0</v>
          </cell>
          <cell r="N1314">
            <v>0</v>
          </cell>
          <cell r="Q1314">
            <v>986</v>
          </cell>
          <cell r="R1314">
            <v>198</v>
          </cell>
          <cell r="S1314">
            <v>0</v>
          </cell>
          <cell r="U1314">
            <v>49</v>
          </cell>
          <cell r="V1314">
            <v>2638</v>
          </cell>
          <cell r="X1314">
            <v>0</v>
          </cell>
          <cell r="Y1314">
            <v>141</v>
          </cell>
          <cell r="Z1314">
            <v>25</v>
          </cell>
        </row>
        <row r="1315">
          <cell r="C1315">
            <v>304</v>
          </cell>
          <cell r="E1315">
            <v>1</v>
          </cell>
          <cell r="F1315">
            <v>2015</v>
          </cell>
          <cell r="G1315">
            <v>10150</v>
          </cell>
          <cell r="H1315">
            <v>9320</v>
          </cell>
          <cell r="I1315">
            <v>586</v>
          </cell>
          <cell r="L1315">
            <v>1051</v>
          </cell>
          <cell r="M1315">
            <v>0</v>
          </cell>
          <cell r="N1315">
            <v>0</v>
          </cell>
          <cell r="Q1315">
            <v>1450</v>
          </cell>
          <cell r="R1315">
            <v>262</v>
          </cell>
          <cell r="S1315">
            <v>0</v>
          </cell>
          <cell r="U1315">
            <v>71</v>
          </cell>
          <cell r="V1315">
            <v>6023</v>
          </cell>
          <cell r="X1315">
            <v>0</v>
          </cell>
          <cell r="Y1315">
            <v>310</v>
          </cell>
          <cell r="Z1315">
            <v>10</v>
          </cell>
        </row>
        <row r="1316">
          <cell r="C1316">
            <v>305</v>
          </cell>
          <cell r="E1316">
            <v>1</v>
          </cell>
          <cell r="F1316">
            <v>2015</v>
          </cell>
          <cell r="G1316">
            <v>6948</v>
          </cell>
          <cell r="H1316">
            <v>8408</v>
          </cell>
          <cell r="I1316">
            <v>489</v>
          </cell>
          <cell r="L1316">
            <v>1522</v>
          </cell>
          <cell r="M1316">
            <v>46</v>
          </cell>
          <cell r="N1316">
            <v>50</v>
          </cell>
          <cell r="Q1316">
            <v>1080</v>
          </cell>
          <cell r="R1316">
            <v>143</v>
          </cell>
          <cell r="S1316">
            <v>47</v>
          </cell>
          <cell r="U1316">
            <v>146</v>
          </cell>
          <cell r="V1316">
            <v>4283</v>
          </cell>
          <cell r="X1316">
            <v>61</v>
          </cell>
          <cell r="Y1316">
            <v>254</v>
          </cell>
          <cell r="Z1316">
            <v>48</v>
          </cell>
        </row>
        <row r="1317">
          <cell r="C1317">
            <v>306</v>
          </cell>
          <cell r="E1317">
            <v>1</v>
          </cell>
          <cell r="F1317">
            <v>2015</v>
          </cell>
          <cell r="G1317">
            <v>6382</v>
          </cell>
          <cell r="H1317">
            <v>919</v>
          </cell>
          <cell r="I1317">
            <v>333</v>
          </cell>
          <cell r="L1317">
            <v>715</v>
          </cell>
          <cell r="M1317">
            <v>0</v>
          </cell>
          <cell r="N1317">
            <v>0</v>
          </cell>
          <cell r="Q1317">
            <v>253</v>
          </cell>
          <cell r="R1317">
            <v>89</v>
          </cell>
          <cell r="S1317">
            <v>0</v>
          </cell>
          <cell r="U1317">
            <v>28</v>
          </cell>
          <cell r="V1317">
            <v>1744</v>
          </cell>
          <cell r="X1317">
            <v>0</v>
          </cell>
          <cell r="Y1317">
            <v>269</v>
          </cell>
          <cell r="Z1317">
            <v>37</v>
          </cell>
        </row>
        <row r="1318">
          <cell r="C1318">
            <v>307</v>
          </cell>
          <cell r="E1318">
            <v>1</v>
          </cell>
          <cell r="F1318">
            <v>2015</v>
          </cell>
          <cell r="G1318">
            <v>6039</v>
          </cell>
          <cell r="H1318">
            <v>422</v>
          </cell>
          <cell r="I1318">
            <v>567</v>
          </cell>
          <cell r="L1318">
            <v>723</v>
          </cell>
          <cell r="M1318">
            <v>0</v>
          </cell>
          <cell r="N1318">
            <v>0</v>
          </cell>
          <cell r="Q1318">
            <v>2281</v>
          </cell>
          <cell r="R1318">
            <v>276</v>
          </cell>
          <cell r="S1318">
            <v>0</v>
          </cell>
          <cell r="U1318">
            <v>18</v>
          </cell>
          <cell r="V1318">
            <v>1509</v>
          </cell>
          <cell r="X1318">
            <v>0</v>
          </cell>
          <cell r="Y1318">
            <v>0</v>
          </cell>
          <cell r="Z1318">
            <v>25</v>
          </cell>
        </row>
        <row r="1319">
          <cell r="C1319">
            <v>308</v>
          </cell>
          <cell r="E1319">
            <v>1</v>
          </cell>
          <cell r="F1319">
            <v>2015</v>
          </cell>
          <cell r="G1319">
            <v>4293</v>
          </cell>
          <cell r="H1319">
            <v>2041</v>
          </cell>
          <cell r="I1319">
            <v>478</v>
          </cell>
          <cell r="L1319">
            <v>696</v>
          </cell>
          <cell r="M1319">
            <v>0</v>
          </cell>
          <cell r="N1319">
            <v>0</v>
          </cell>
          <cell r="Q1319">
            <v>606</v>
          </cell>
          <cell r="R1319">
            <v>181</v>
          </cell>
          <cell r="S1319">
            <v>1</v>
          </cell>
          <cell r="U1319">
            <v>25</v>
          </cell>
          <cell r="V1319">
            <v>2313</v>
          </cell>
          <cell r="X1319">
            <v>0</v>
          </cell>
          <cell r="Y1319">
            <v>87</v>
          </cell>
          <cell r="Z1319">
            <v>30</v>
          </cell>
        </row>
        <row r="1320">
          <cell r="C1320">
            <v>802</v>
          </cell>
          <cell r="E1320">
            <v>1</v>
          </cell>
          <cell r="F1320">
            <v>2015</v>
          </cell>
          <cell r="G1320">
            <v>4106</v>
          </cell>
          <cell r="H1320">
            <v>7007</v>
          </cell>
          <cell r="I1320">
            <v>1094</v>
          </cell>
          <cell r="L1320">
            <v>1620</v>
          </cell>
          <cell r="M1320">
            <v>36</v>
          </cell>
          <cell r="N1320">
            <v>0</v>
          </cell>
          <cell r="Q1320">
            <v>302</v>
          </cell>
          <cell r="R1320">
            <v>203</v>
          </cell>
          <cell r="S1320">
            <v>0</v>
          </cell>
          <cell r="U1320">
            <v>44</v>
          </cell>
          <cell r="V1320">
            <v>2979</v>
          </cell>
          <cell r="X1320">
            <v>101</v>
          </cell>
          <cell r="Y1320">
            <v>160</v>
          </cell>
          <cell r="Z1320">
            <v>32</v>
          </cell>
        </row>
        <row r="1321">
          <cell r="C1321">
            <v>803</v>
          </cell>
          <cell r="E1321">
            <v>1</v>
          </cell>
          <cell r="F1321">
            <v>2015</v>
          </cell>
          <cell r="G1321">
            <v>5806</v>
          </cell>
          <cell r="H1321">
            <v>8174</v>
          </cell>
          <cell r="I1321">
            <v>442</v>
          </cell>
          <cell r="L1321">
            <v>1779</v>
          </cell>
          <cell r="M1321">
            <v>34</v>
          </cell>
          <cell r="N1321">
            <v>74</v>
          </cell>
          <cell r="Q1321">
            <v>501</v>
          </cell>
          <cell r="R1321">
            <v>199</v>
          </cell>
          <cell r="S1321">
            <v>24</v>
          </cell>
          <cell r="U1321">
            <v>62</v>
          </cell>
          <cell r="V1321">
            <v>9239</v>
          </cell>
          <cell r="X1321">
            <v>169</v>
          </cell>
          <cell r="Y1321">
            <v>360</v>
          </cell>
          <cell r="Z1321">
            <v>41</v>
          </cell>
        </row>
        <row r="1322">
          <cell r="C1322">
            <v>804</v>
          </cell>
          <cell r="E1322">
            <v>1</v>
          </cell>
          <cell r="F1322">
            <v>2015</v>
          </cell>
          <cell r="G1322">
            <v>10174</v>
          </cell>
          <cell r="H1322">
            <v>2260</v>
          </cell>
          <cell r="I1322">
            <v>931</v>
          </cell>
          <cell r="L1322">
            <v>2531</v>
          </cell>
          <cell r="M1322">
            <v>60</v>
          </cell>
          <cell r="N1322">
            <v>11</v>
          </cell>
          <cell r="Q1322">
            <v>1376</v>
          </cell>
          <cell r="R1322">
            <v>355</v>
          </cell>
          <cell r="S1322">
            <v>8</v>
          </cell>
          <cell r="U1322">
            <v>45</v>
          </cell>
          <cell r="V1322">
            <v>3257</v>
          </cell>
          <cell r="X1322">
            <v>0</v>
          </cell>
          <cell r="Y1322">
            <v>173</v>
          </cell>
          <cell r="Z1322">
            <v>35</v>
          </cell>
        </row>
        <row r="1323">
          <cell r="C1323">
            <v>805</v>
          </cell>
          <cell r="E1323">
            <v>1</v>
          </cell>
          <cell r="F1323">
            <v>2015</v>
          </cell>
          <cell r="G1323">
            <v>5170</v>
          </cell>
          <cell r="H1323">
            <v>2586</v>
          </cell>
          <cell r="I1323">
            <v>499</v>
          </cell>
          <cell r="L1323">
            <v>1500</v>
          </cell>
          <cell r="M1323">
            <v>86</v>
          </cell>
          <cell r="N1323">
            <v>35</v>
          </cell>
          <cell r="Q1323">
            <v>291</v>
          </cell>
          <cell r="R1323">
            <v>159</v>
          </cell>
          <cell r="S1323">
            <v>2</v>
          </cell>
          <cell r="U1323">
            <v>78</v>
          </cell>
          <cell r="V1323">
            <v>5277</v>
          </cell>
          <cell r="X1323">
            <v>280</v>
          </cell>
          <cell r="Y1323">
            <v>181</v>
          </cell>
          <cell r="Z1323">
            <v>4</v>
          </cell>
        </row>
        <row r="1324">
          <cell r="C1324">
            <v>806</v>
          </cell>
          <cell r="E1324">
            <v>1</v>
          </cell>
          <cell r="F1324">
            <v>2015</v>
          </cell>
          <cell r="G1324">
            <v>2428</v>
          </cell>
          <cell r="H1324">
            <v>950</v>
          </cell>
          <cell r="I1324">
            <v>437</v>
          </cell>
          <cell r="L1324">
            <v>1818</v>
          </cell>
          <cell r="M1324">
            <v>108</v>
          </cell>
          <cell r="N1324">
            <v>14</v>
          </cell>
          <cell r="Q1324">
            <v>157</v>
          </cell>
          <cell r="R1324">
            <v>139</v>
          </cell>
          <cell r="S1324">
            <v>14</v>
          </cell>
          <cell r="U1324">
            <v>91</v>
          </cell>
          <cell r="V1324">
            <v>2959</v>
          </cell>
          <cell r="X1324">
            <v>88</v>
          </cell>
          <cell r="Y1324">
            <v>65</v>
          </cell>
          <cell r="Z1324">
            <v>22</v>
          </cell>
        </row>
        <row r="1325">
          <cell r="C1325">
            <v>807</v>
          </cell>
          <cell r="E1325">
            <v>1</v>
          </cell>
          <cell r="F1325">
            <v>2015</v>
          </cell>
          <cell r="G1325">
            <v>4507</v>
          </cell>
          <cell r="H1325">
            <v>771</v>
          </cell>
          <cell r="I1325">
            <v>411</v>
          </cell>
          <cell r="L1325">
            <v>1374</v>
          </cell>
          <cell r="M1325">
            <v>14</v>
          </cell>
          <cell r="N1325">
            <v>4</v>
          </cell>
          <cell r="Q1325">
            <v>1361</v>
          </cell>
          <cell r="R1325">
            <v>100</v>
          </cell>
          <cell r="S1325">
            <v>0</v>
          </cell>
          <cell r="U1325">
            <v>42</v>
          </cell>
          <cell r="V1325">
            <v>2552</v>
          </cell>
          <cell r="X1325">
            <v>0</v>
          </cell>
          <cell r="Y1325">
            <v>87</v>
          </cell>
          <cell r="Z1325">
            <v>13</v>
          </cell>
        </row>
        <row r="1326">
          <cell r="C1326">
            <v>808</v>
          </cell>
          <cell r="E1326">
            <v>1</v>
          </cell>
          <cell r="F1326">
            <v>2015</v>
          </cell>
          <cell r="G1326">
            <v>7150</v>
          </cell>
          <cell r="H1326">
            <v>3136</v>
          </cell>
          <cell r="I1326">
            <v>330</v>
          </cell>
          <cell r="L1326">
            <v>1359</v>
          </cell>
          <cell r="M1326">
            <v>18</v>
          </cell>
          <cell r="N1326">
            <v>0</v>
          </cell>
          <cell r="Q1326">
            <v>642</v>
          </cell>
          <cell r="R1326">
            <v>108</v>
          </cell>
          <cell r="S1326">
            <v>0</v>
          </cell>
          <cell r="U1326">
            <v>20</v>
          </cell>
          <cell r="V1326">
            <v>3438</v>
          </cell>
          <cell r="X1326">
            <v>0</v>
          </cell>
          <cell r="Y1326">
            <v>308</v>
          </cell>
          <cell r="Z1326">
            <v>72</v>
          </cell>
        </row>
        <row r="1327">
          <cell r="C1327">
            <v>701</v>
          </cell>
          <cell r="E1327">
            <v>1</v>
          </cell>
          <cell r="F1327">
            <v>2015</v>
          </cell>
          <cell r="G1327">
            <v>11807</v>
          </cell>
          <cell r="H1327">
            <v>9583</v>
          </cell>
          <cell r="I1327">
            <v>2170</v>
          </cell>
          <cell r="L1327">
            <v>5992</v>
          </cell>
          <cell r="M1327">
            <v>106</v>
          </cell>
          <cell r="N1327">
            <v>108</v>
          </cell>
          <cell r="Q1327">
            <v>1469</v>
          </cell>
          <cell r="R1327">
            <v>1133</v>
          </cell>
          <cell r="S1327">
            <v>17</v>
          </cell>
          <cell r="U1327">
            <v>161</v>
          </cell>
          <cell r="V1327">
            <v>12404</v>
          </cell>
          <cell r="X1327">
            <v>416</v>
          </cell>
          <cell r="Y1327">
            <v>1172</v>
          </cell>
          <cell r="Z1327">
            <v>258</v>
          </cell>
        </row>
        <row r="1328">
          <cell r="C1328">
            <v>702</v>
          </cell>
          <cell r="E1328">
            <v>1</v>
          </cell>
          <cell r="F1328">
            <v>2015</v>
          </cell>
          <cell r="G1328">
            <v>3899</v>
          </cell>
          <cell r="H1328">
            <v>611</v>
          </cell>
          <cell r="I1328">
            <v>493</v>
          </cell>
          <cell r="L1328">
            <v>312</v>
          </cell>
          <cell r="M1328">
            <v>26</v>
          </cell>
          <cell r="N1328">
            <v>0</v>
          </cell>
          <cell r="Q1328">
            <v>306</v>
          </cell>
          <cell r="R1328">
            <v>61</v>
          </cell>
          <cell r="S1328">
            <v>0</v>
          </cell>
          <cell r="U1328">
            <v>13</v>
          </cell>
          <cell r="V1328">
            <v>1482</v>
          </cell>
          <cell r="X1328">
            <v>0</v>
          </cell>
          <cell r="Y1328">
            <v>151</v>
          </cell>
          <cell r="Z1328">
            <v>39</v>
          </cell>
        </row>
        <row r="1329">
          <cell r="C1329">
            <v>703</v>
          </cell>
          <cell r="E1329">
            <v>1</v>
          </cell>
          <cell r="F1329">
            <v>2015</v>
          </cell>
          <cell r="G1329">
            <v>5188</v>
          </cell>
          <cell r="H1329">
            <v>6248</v>
          </cell>
          <cell r="I1329">
            <v>546</v>
          </cell>
          <cell r="L1329">
            <v>1847</v>
          </cell>
          <cell r="M1329">
            <v>30</v>
          </cell>
          <cell r="N1329">
            <v>23</v>
          </cell>
          <cell r="Q1329">
            <v>616</v>
          </cell>
          <cell r="R1329">
            <v>84</v>
          </cell>
          <cell r="S1329">
            <v>10</v>
          </cell>
          <cell r="U1329">
            <v>43</v>
          </cell>
          <cell r="V1329">
            <v>7659</v>
          </cell>
          <cell r="X1329">
            <v>108</v>
          </cell>
          <cell r="Y1329">
            <v>424</v>
          </cell>
          <cell r="Z1329">
            <v>391</v>
          </cell>
        </row>
        <row r="1330">
          <cell r="C1330">
            <v>704</v>
          </cell>
          <cell r="E1330">
            <v>1</v>
          </cell>
          <cell r="F1330">
            <v>2015</v>
          </cell>
          <cell r="G1330">
            <v>9760</v>
          </cell>
          <cell r="H1330">
            <v>3135</v>
          </cell>
          <cell r="I1330">
            <v>873</v>
          </cell>
          <cell r="L1330">
            <v>3154</v>
          </cell>
          <cell r="M1330">
            <v>221</v>
          </cell>
          <cell r="N1330">
            <v>53</v>
          </cell>
          <cell r="Q1330">
            <v>499</v>
          </cell>
          <cell r="R1330">
            <v>474</v>
          </cell>
          <cell r="S1330">
            <v>35</v>
          </cell>
          <cell r="U1330">
            <v>246</v>
          </cell>
          <cell r="V1330">
            <v>9673</v>
          </cell>
          <cell r="X1330">
            <v>65</v>
          </cell>
          <cell r="Y1330">
            <v>338</v>
          </cell>
          <cell r="Z1330">
            <v>105</v>
          </cell>
        </row>
        <row r="1331">
          <cell r="C1331">
            <v>705</v>
          </cell>
          <cell r="E1331">
            <v>1</v>
          </cell>
          <cell r="F1331">
            <v>2015</v>
          </cell>
          <cell r="G1331">
            <v>2898</v>
          </cell>
          <cell r="H1331">
            <v>640</v>
          </cell>
          <cell r="I1331">
            <v>605</v>
          </cell>
          <cell r="L1331">
            <v>1180</v>
          </cell>
          <cell r="M1331">
            <v>0</v>
          </cell>
          <cell r="N1331">
            <v>0</v>
          </cell>
          <cell r="Q1331">
            <v>342</v>
          </cell>
          <cell r="R1331">
            <v>82</v>
          </cell>
          <cell r="S1331">
            <v>0</v>
          </cell>
          <cell r="U1331">
            <v>7</v>
          </cell>
          <cell r="V1331">
            <v>1140</v>
          </cell>
          <cell r="X1331">
            <v>0</v>
          </cell>
          <cell r="Y1331">
            <v>143</v>
          </cell>
          <cell r="Z1331">
            <v>20</v>
          </cell>
        </row>
        <row r="1332">
          <cell r="C1332">
            <v>706</v>
          </cell>
          <cell r="E1332">
            <v>1</v>
          </cell>
          <cell r="F1332">
            <v>2015</v>
          </cell>
          <cell r="G1332">
            <v>7712</v>
          </cell>
          <cell r="H1332">
            <v>2860</v>
          </cell>
          <cell r="I1332">
            <v>1206</v>
          </cell>
          <cell r="L1332">
            <v>4082</v>
          </cell>
          <cell r="M1332">
            <v>64</v>
          </cell>
          <cell r="N1332">
            <v>24</v>
          </cell>
          <cell r="Q1332">
            <v>498</v>
          </cell>
          <cell r="R1332">
            <v>339</v>
          </cell>
          <cell r="S1332">
            <v>8</v>
          </cell>
          <cell r="U1332">
            <v>105</v>
          </cell>
          <cell r="V1332">
            <v>7591</v>
          </cell>
          <cell r="X1332">
            <v>0</v>
          </cell>
          <cell r="Y1332">
            <v>182</v>
          </cell>
          <cell r="Z1332">
            <v>0</v>
          </cell>
        </row>
        <row r="1333">
          <cell r="C1333">
            <v>707</v>
          </cell>
          <cell r="E1333">
            <v>1</v>
          </cell>
          <cell r="F1333">
            <v>2015</v>
          </cell>
          <cell r="G1333">
            <v>2539</v>
          </cell>
          <cell r="H1333">
            <v>2306</v>
          </cell>
          <cell r="I1333">
            <v>129</v>
          </cell>
          <cell r="L1333">
            <v>934</v>
          </cell>
          <cell r="M1333">
            <v>16</v>
          </cell>
          <cell r="N1333">
            <v>4</v>
          </cell>
          <cell r="Q1333">
            <v>310</v>
          </cell>
          <cell r="R1333">
            <v>158</v>
          </cell>
          <cell r="S1333">
            <v>7</v>
          </cell>
          <cell r="U1333">
            <v>44</v>
          </cell>
          <cell r="V1333">
            <v>1542</v>
          </cell>
          <cell r="X1333">
            <v>0</v>
          </cell>
          <cell r="Y1333">
            <v>62</v>
          </cell>
          <cell r="Z1333">
            <v>16</v>
          </cell>
        </row>
        <row r="1334">
          <cell r="C1334">
            <v>708</v>
          </cell>
          <cell r="E1334">
            <v>1</v>
          </cell>
          <cell r="F1334">
            <v>2015</v>
          </cell>
          <cell r="G1334">
            <v>3197</v>
          </cell>
          <cell r="H1334">
            <v>1558</v>
          </cell>
          <cell r="I1334">
            <v>344</v>
          </cell>
          <cell r="L1334">
            <v>838</v>
          </cell>
          <cell r="M1334">
            <v>9</v>
          </cell>
          <cell r="N1334">
            <v>0</v>
          </cell>
          <cell r="Q1334">
            <v>177</v>
          </cell>
          <cell r="R1334">
            <v>56</v>
          </cell>
          <cell r="S1334">
            <v>0</v>
          </cell>
          <cell r="U1334">
            <v>9</v>
          </cell>
          <cell r="V1334">
            <v>1355</v>
          </cell>
          <cell r="X1334">
            <v>0</v>
          </cell>
          <cell r="Y1334">
            <v>78</v>
          </cell>
          <cell r="Z1334">
            <v>33</v>
          </cell>
        </row>
        <row r="1335">
          <cell r="C1335">
            <v>709</v>
          </cell>
          <cell r="E1335">
            <v>1</v>
          </cell>
          <cell r="F1335">
            <v>2015</v>
          </cell>
          <cell r="G1335">
            <v>4102</v>
          </cell>
          <cell r="H1335">
            <v>1666</v>
          </cell>
          <cell r="I1335">
            <v>785</v>
          </cell>
          <cell r="L1335">
            <v>785</v>
          </cell>
          <cell r="M1335">
            <v>0</v>
          </cell>
          <cell r="N1335">
            <v>0</v>
          </cell>
          <cell r="Q1335">
            <v>139</v>
          </cell>
          <cell r="R1335">
            <v>39</v>
          </cell>
          <cell r="S1335">
            <v>0</v>
          </cell>
          <cell r="U1335">
            <v>4</v>
          </cell>
          <cell r="V1335">
            <v>51</v>
          </cell>
          <cell r="X1335">
            <v>0</v>
          </cell>
          <cell r="Y1335">
            <v>0</v>
          </cell>
          <cell r="Z1335">
            <v>0</v>
          </cell>
        </row>
        <row r="1336">
          <cell r="C1336">
            <v>1001</v>
          </cell>
          <cell r="E1336">
            <v>1</v>
          </cell>
          <cell r="F1336">
            <v>2015</v>
          </cell>
          <cell r="G1336">
            <v>19314</v>
          </cell>
          <cell r="H1336">
            <v>6573</v>
          </cell>
          <cell r="I1336">
            <v>2798</v>
          </cell>
          <cell r="L1336">
            <v>7863</v>
          </cell>
          <cell r="M1336">
            <v>115</v>
          </cell>
          <cell r="N1336">
            <v>57</v>
          </cell>
          <cell r="Q1336">
            <v>4063</v>
          </cell>
          <cell r="R1336">
            <v>2071</v>
          </cell>
          <cell r="S1336">
            <v>87</v>
          </cell>
          <cell r="U1336">
            <v>317</v>
          </cell>
          <cell r="V1336">
            <v>17512</v>
          </cell>
          <cell r="X1336">
            <v>412</v>
          </cell>
          <cell r="Y1336">
            <v>1193</v>
          </cell>
          <cell r="Z1336">
            <v>335</v>
          </cell>
        </row>
        <row r="1337">
          <cell r="C1337">
            <v>1002</v>
          </cell>
          <cell r="E1337">
            <v>1</v>
          </cell>
          <cell r="F1337">
            <v>2015</v>
          </cell>
          <cell r="G1337">
            <v>7937</v>
          </cell>
          <cell r="H1337">
            <v>717</v>
          </cell>
          <cell r="I1337">
            <v>1417</v>
          </cell>
          <cell r="L1337">
            <v>3467</v>
          </cell>
          <cell r="M1337">
            <v>117</v>
          </cell>
          <cell r="N1337">
            <v>14</v>
          </cell>
          <cell r="Q1337">
            <v>1435</v>
          </cell>
          <cell r="R1337">
            <v>719</v>
          </cell>
          <cell r="S1337">
            <v>22</v>
          </cell>
          <cell r="U1337">
            <v>235</v>
          </cell>
          <cell r="V1337">
            <v>6980</v>
          </cell>
          <cell r="X1337">
            <v>0</v>
          </cell>
          <cell r="Y1337">
            <v>219</v>
          </cell>
          <cell r="Z1337">
            <v>60</v>
          </cell>
        </row>
        <row r="1338">
          <cell r="C1338">
            <v>1003</v>
          </cell>
          <cell r="E1338">
            <v>1</v>
          </cell>
          <cell r="F1338">
            <v>2015</v>
          </cell>
          <cell r="G1338">
            <v>5053</v>
          </cell>
          <cell r="H1338">
            <v>4916</v>
          </cell>
          <cell r="I1338">
            <v>748</v>
          </cell>
          <cell r="L1338">
            <v>1593</v>
          </cell>
          <cell r="M1338">
            <v>60</v>
          </cell>
          <cell r="N1338">
            <v>22</v>
          </cell>
          <cell r="Q1338">
            <v>760</v>
          </cell>
          <cell r="R1338">
            <v>349</v>
          </cell>
          <cell r="S1338">
            <v>9</v>
          </cell>
          <cell r="U1338">
            <v>84</v>
          </cell>
          <cell r="V1338">
            <v>3060</v>
          </cell>
          <cell r="X1338">
            <v>0</v>
          </cell>
          <cell r="Y1338">
            <v>113</v>
          </cell>
          <cell r="Z1338">
            <v>15</v>
          </cell>
        </row>
        <row r="1339">
          <cell r="C1339">
            <v>1004</v>
          </cell>
          <cell r="E1339">
            <v>1</v>
          </cell>
          <cell r="F1339">
            <v>2015</v>
          </cell>
          <cell r="G1339">
            <v>10019</v>
          </cell>
          <cell r="H1339">
            <v>7967</v>
          </cell>
          <cell r="I1339">
            <v>1168</v>
          </cell>
          <cell r="L1339">
            <v>3285</v>
          </cell>
          <cell r="M1339">
            <v>140</v>
          </cell>
          <cell r="N1339">
            <v>60</v>
          </cell>
          <cell r="Q1339">
            <v>1719</v>
          </cell>
          <cell r="R1339">
            <v>757</v>
          </cell>
          <cell r="S1339">
            <v>17</v>
          </cell>
          <cell r="U1339">
            <v>216</v>
          </cell>
          <cell r="V1339">
            <v>5417</v>
          </cell>
          <cell r="X1339">
            <v>0</v>
          </cell>
          <cell r="Y1339">
            <v>297</v>
          </cell>
          <cell r="Z1339">
            <v>111</v>
          </cell>
        </row>
        <row r="1340">
          <cell r="C1340">
            <v>1005</v>
          </cell>
          <cell r="E1340">
            <v>1</v>
          </cell>
          <cell r="F1340">
            <v>2015</v>
          </cell>
          <cell r="G1340">
            <v>8093</v>
          </cell>
          <cell r="H1340">
            <v>3489</v>
          </cell>
          <cell r="I1340">
            <v>1397</v>
          </cell>
          <cell r="L1340">
            <v>2832</v>
          </cell>
          <cell r="M1340">
            <v>46</v>
          </cell>
          <cell r="N1340">
            <v>0</v>
          </cell>
          <cell r="Q1340">
            <v>465</v>
          </cell>
          <cell r="R1340">
            <v>288</v>
          </cell>
          <cell r="S1340">
            <v>0</v>
          </cell>
          <cell r="U1340">
            <v>107</v>
          </cell>
          <cell r="V1340">
            <v>9533</v>
          </cell>
          <cell r="X1340">
            <v>0</v>
          </cell>
          <cell r="Y1340">
            <v>406</v>
          </cell>
          <cell r="Z1340">
            <v>165</v>
          </cell>
        </row>
        <row r="1341">
          <cell r="C1341">
            <v>1006</v>
          </cell>
          <cell r="E1341">
            <v>1</v>
          </cell>
          <cell r="F1341">
            <v>2015</v>
          </cell>
          <cell r="G1341">
            <v>4393</v>
          </cell>
          <cell r="H1341">
            <v>2528</v>
          </cell>
          <cell r="I1341">
            <v>185</v>
          </cell>
          <cell r="L1341">
            <v>730</v>
          </cell>
          <cell r="M1341">
            <v>14</v>
          </cell>
          <cell r="N1341">
            <v>1</v>
          </cell>
          <cell r="Q1341">
            <v>680</v>
          </cell>
          <cell r="R1341">
            <v>111</v>
          </cell>
          <cell r="S1341">
            <v>0</v>
          </cell>
          <cell r="U1341">
            <v>28</v>
          </cell>
          <cell r="V1341">
            <v>2633</v>
          </cell>
          <cell r="X1341">
            <v>0</v>
          </cell>
          <cell r="Y1341">
            <v>170</v>
          </cell>
          <cell r="Z1341">
            <v>2</v>
          </cell>
        </row>
        <row r="1342">
          <cell r="C1342">
            <v>1007</v>
          </cell>
          <cell r="E1342">
            <v>1</v>
          </cell>
          <cell r="F1342">
            <v>2015</v>
          </cell>
          <cell r="G1342">
            <v>4351</v>
          </cell>
          <cell r="H1342">
            <v>2204</v>
          </cell>
          <cell r="I1342">
            <v>738</v>
          </cell>
          <cell r="L1342">
            <v>1359</v>
          </cell>
          <cell r="M1342">
            <v>40</v>
          </cell>
          <cell r="N1342">
            <v>7</v>
          </cell>
          <cell r="Q1342">
            <v>735</v>
          </cell>
          <cell r="R1342">
            <v>47</v>
          </cell>
          <cell r="S1342">
            <v>0</v>
          </cell>
          <cell r="U1342">
            <v>14</v>
          </cell>
          <cell r="V1342">
            <v>2941</v>
          </cell>
          <cell r="X1342">
            <v>0</v>
          </cell>
          <cell r="Y1342">
            <v>69</v>
          </cell>
          <cell r="Z1342">
            <v>7</v>
          </cell>
        </row>
        <row r="1343">
          <cell r="C1343">
            <v>1008</v>
          </cell>
          <cell r="E1343">
            <v>1</v>
          </cell>
          <cell r="F1343">
            <v>2015</v>
          </cell>
          <cell r="G1343">
            <v>7260</v>
          </cell>
          <cell r="H1343">
            <v>3608</v>
          </cell>
          <cell r="I1343">
            <v>372</v>
          </cell>
          <cell r="L1343">
            <v>1287</v>
          </cell>
          <cell r="M1343">
            <v>52</v>
          </cell>
          <cell r="N1343">
            <v>1</v>
          </cell>
          <cell r="Q1343">
            <v>580</v>
          </cell>
          <cell r="R1343">
            <v>189</v>
          </cell>
          <cell r="S1343">
            <v>0</v>
          </cell>
          <cell r="U1343">
            <v>73</v>
          </cell>
          <cell r="V1343">
            <v>2476</v>
          </cell>
          <cell r="X1343">
            <v>83</v>
          </cell>
          <cell r="Y1343">
            <v>203</v>
          </cell>
          <cell r="Z1343">
            <v>48</v>
          </cell>
        </row>
        <row r="1344">
          <cell r="C1344">
            <v>1009</v>
          </cell>
          <cell r="E1344">
            <v>1</v>
          </cell>
          <cell r="F1344">
            <v>2015</v>
          </cell>
          <cell r="G1344">
            <v>9138</v>
          </cell>
          <cell r="H1344">
            <v>3064</v>
          </cell>
          <cell r="I1344">
            <v>403</v>
          </cell>
          <cell r="L1344">
            <v>1086</v>
          </cell>
          <cell r="M1344">
            <v>59</v>
          </cell>
          <cell r="N1344">
            <v>0</v>
          </cell>
          <cell r="Q1344">
            <v>695</v>
          </cell>
          <cell r="R1344">
            <v>92</v>
          </cell>
          <cell r="S1344">
            <v>5</v>
          </cell>
          <cell r="U1344">
            <v>54</v>
          </cell>
          <cell r="V1344">
            <v>2288</v>
          </cell>
          <cell r="X1344">
            <v>0</v>
          </cell>
          <cell r="Y1344">
            <v>90</v>
          </cell>
          <cell r="Z1344">
            <v>19</v>
          </cell>
        </row>
        <row r="1345">
          <cell r="C1345">
            <v>1010</v>
          </cell>
          <cell r="E1345">
            <v>1</v>
          </cell>
          <cell r="F1345">
            <v>2015</v>
          </cell>
          <cell r="G1345">
            <v>5101</v>
          </cell>
          <cell r="H1345">
            <v>1198</v>
          </cell>
          <cell r="I1345">
            <v>233</v>
          </cell>
          <cell r="L1345">
            <v>322</v>
          </cell>
          <cell r="M1345">
            <v>17</v>
          </cell>
          <cell r="N1345">
            <v>0</v>
          </cell>
          <cell r="Q1345">
            <v>803</v>
          </cell>
          <cell r="R1345">
            <v>63</v>
          </cell>
          <cell r="S1345">
            <v>0</v>
          </cell>
          <cell r="U1345">
            <v>24</v>
          </cell>
          <cell r="V1345">
            <v>3215</v>
          </cell>
          <cell r="X1345">
            <v>0</v>
          </cell>
          <cell r="Y1345">
            <v>118</v>
          </cell>
          <cell r="Z1345">
            <v>0</v>
          </cell>
        </row>
        <row r="1346">
          <cell r="C1346">
            <v>1011</v>
          </cell>
          <cell r="E1346">
            <v>1</v>
          </cell>
          <cell r="F1346">
            <v>2015</v>
          </cell>
          <cell r="G1346">
            <v>3385</v>
          </cell>
          <cell r="H1346">
            <v>1465</v>
          </cell>
          <cell r="I1346">
            <v>497</v>
          </cell>
          <cell r="L1346">
            <v>970</v>
          </cell>
          <cell r="M1346">
            <v>10</v>
          </cell>
          <cell r="N1346">
            <v>0</v>
          </cell>
          <cell r="Q1346">
            <v>486</v>
          </cell>
          <cell r="R1346">
            <v>40</v>
          </cell>
          <cell r="S1346">
            <v>0</v>
          </cell>
          <cell r="U1346">
            <v>13</v>
          </cell>
          <cell r="V1346">
            <v>1559</v>
          </cell>
          <cell r="X1346">
            <v>0</v>
          </cell>
          <cell r="Y1346">
            <v>0</v>
          </cell>
          <cell r="Z1346">
            <v>0</v>
          </cell>
        </row>
        <row r="1347">
          <cell r="C1347">
            <v>1012</v>
          </cell>
          <cell r="E1347">
            <v>1</v>
          </cell>
          <cell r="F1347">
            <v>2015</v>
          </cell>
          <cell r="G1347">
            <v>8205</v>
          </cell>
          <cell r="H1347">
            <v>3161</v>
          </cell>
          <cell r="I1347">
            <v>667</v>
          </cell>
          <cell r="L1347">
            <v>1643</v>
          </cell>
          <cell r="M1347">
            <v>81</v>
          </cell>
          <cell r="N1347">
            <v>0</v>
          </cell>
          <cell r="Q1347">
            <v>2750</v>
          </cell>
          <cell r="R1347">
            <v>453</v>
          </cell>
          <cell r="S1347">
            <v>9</v>
          </cell>
          <cell r="U1347">
            <v>115</v>
          </cell>
          <cell r="V1347">
            <v>3532</v>
          </cell>
          <cell r="X1347">
            <v>175</v>
          </cell>
          <cell r="Y1347">
            <v>267</v>
          </cell>
          <cell r="Z1347">
            <v>68</v>
          </cell>
        </row>
        <row r="1348">
          <cell r="C1348">
            <v>1013</v>
          </cell>
          <cell r="E1348">
            <v>1</v>
          </cell>
          <cell r="F1348">
            <v>2015</v>
          </cell>
          <cell r="G1348">
            <v>5565</v>
          </cell>
          <cell r="H1348">
            <v>1842</v>
          </cell>
          <cell r="I1348">
            <v>215</v>
          </cell>
          <cell r="L1348">
            <v>491</v>
          </cell>
          <cell r="M1348">
            <v>6</v>
          </cell>
          <cell r="N1348">
            <v>0</v>
          </cell>
          <cell r="Q1348">
            <v>434</v>
          </cell>
          <cell r="R1348">
            <v>61</v>
          </cell>
          <cell r="S1348">
            <v>0</v>
          </cell>
          <cell r="U1348">
            <v>10</v>
          </cell>
          <cell r="V1348">
            <v>1666</v>
          </cell>
          <cell r="X1348">
            <v>0</v>
          </cell>
          <cell r="Y1348">
            <v>0</v>
          </cell>
          <cell r="Z1348">
            <v>0</v>
          </cell>
        </row>
        <row r="1349">
          <cell r="C1349">
            <v>1014</v>
          </cell>
          <cell r="E1349">
            <v>1</v>
          </cell>
          <cell r="F1349">
            <v>2015</v>
          </cell>
          <cell r="G1349">
            <v>5421</v>
          </cell>
          <cell r="H1349">
            <v>2884</v>
          </cell>
          <cell r="I1349">
            <v>498</v>
          </cell>
          <cell r="L1349">
            <v>931</v>
          </cell>
          <cell r="M1349">
            <v>17</v>
          </cell>
          <cell r="N1349">
            <v>0</v>
          </cell>
          <cell r="Q1349">
            <v>581</v>
          </cell>
          <cell r="R1349">
            <v>61</v>
          </cell>
          <cell r="S1349">
            <v>0</v>
          </cell>
          <cell r="U1349">
            <v>20</v>
          </cell>
          <cell r="V1349">
            <v>2532</v>
          </cell>
          <cell r="X1349">
            <v>0</v>
          </cell>
          <cell r="Y1349">
            <v>60</v>
          </cell>
          <cell r="Z1349">
            <v>21</v>
          </cell>
        </row>
        <row r="1350">
          <cell r="C1350">
            <v>1015</v>
          </cell>
          <cell r="E1350">
            <v>1</v>
          </cell>
          <cell r="F1350">
            <v>2015</v>
          </cell>
          <cell r="G1350">
            <v>9968</v>
          </cell>
          <cell r="H1350">
            <v>4313</v>
          </cell>
          <cell r="I1350">
            <v>889</v>
          </cell>
          <cell r="L1350">
            <v>1246</v>
          </cell>
          <cell r="M1350">
            <v>54</v>
          </cell>
          <cell r="N1350">
            <v>23</v>
          </cell>
          <cell r="Q1350">
            <v>791</v>
          </cell>
          <cell r="R1350">
            <v>434</v>
          </cell>
          <cell r="S1350">
            <v>4</v>
          </cell>
          <cell r="U1350">
            <v>76</v>
          </cell>
          <cell r="V1350">
            <v>5646</v>
          </cell>
          <cell r="X1350">
            <v>0</v>
          </cell>
          <cell r="Y1350">
            <v>260</v>
          </cell>
          <cell r="Z1350">
            <v>43</v>
          </cell>
        </row>
        <row r="1351">
          <cell r="C1351">
            <v>601</v>
          </cell>
          <cell r="E1351">
            <v>1</v>
          </cell>
          <cell r="F1351">
            <v>2015</v>
          </cell>
          <cell r="G1351">
            <v>13271</v>
          </cell>
          <cell r="H1351">
            <v>15704</v>
          </cell>
          <cell r="I1351">
            <v>1693</v>
          </cell>
          <cell r="L1351">
            <v>8660</v>
          </cell>
          <cell r="M1351">
            <v>117</v>
          </cell>
          <cell r="N1351">
            <v>244</v>
          </cell>
          <cell r="Q1351">
            <v>1609</v>
          </cell>
          <cell r="R1351">
            <v>1032</v>
          </cell>
          <cell r="S1351">
            <v>52</v>
          </cell>
          <cell r="U1351">
            <v>325</v>
          </cell>
          <cell r="V1351">
            <v>15634</v>
          </cell>
          <cell r="X1351">
            <v>824</v>
          </cell>
          <cell r="Y1351">
            <v>852</v>
          </cell>
          <cell r="Z1351">
            <v>120</v>
          </cell>
        </row>
        <row r="1352">
          <cell r="C1352">
            <v>602</v>
          </cell>
          <cell r="E1352">
            <v>1</v>
          </cell>
          <cell r="F1352">
            <v>2015</v>
          </cell>
          <cell r="G1352">
            <v>2179</v>
          </cell>
          <cell r="H1352">
            <v>7200</v>
          </cell>
          <cell r="I1352">
            <v>218</v>
          </cell>
          <cell r="L1352">
            <v>706</v>
          </cell>
          <cell r="M1352">
            <v>34</v>
          </cell>
          <cell r="N1352">
            <v>0</v>
          </cell>
          <cell r="Q1352">
            <v>385</v>
          </cell>
          <cell r="R1352">
            <v>315</v>
          </cell>
          <cell r="S1352">
            <v>0</v>
          </cell>
          <cell r="U1352">
            <v>7</v>
          </cell>
          <cell r="V1352">
            <v>2022</v>
          </cell>
          <cell r="X1352">
            <v>0</v>
          </cell>
          <cell r="Y1352">
            <v>122</v>
          </cell>
          <cell r="Z1352">
            <v>34</v>
          </cell>
        </row>
        <row r="1353">
          <cell r="C1353">
            <v>603</v>
          </cell>
          <cell r="E1353">
            <v>1</v>
          </cell>
          <cell r="F1353">
            <v>2015</v>
          </cell>
          <cell r="G1353">
            <v>1621</v>
          </cell>
          <cell r="H1353">
            <v>3218</v>
          </cell>
          <cell r="I1353">
            <v>176</v>
          </cell>
          <cell r="L1353">
            <v>422</v>
          </cell>
          <cell r="M1353">
            <v>68</v>
          </cell>
          <cell r="N1353">
            <v>0</v>
          </cell>
          <cell r="Q1353">
            <v>501</v>
          </cell>
          <cell r="R1353">
            <v>102</v>
          </cell>
          <cell r="S1353">
            <v>0</v>
          </cell>
          <cell r="U1353">
            <v>21</v>
          </cell>
          <cell r="V1353">
            <v>1237</v>
          </cell>
          <cell r="X1353">
            <v>0</v>
          </cell>
          <cell r="Y1353">
            <v>168</v>
          </cell>
          <cell r="Z1353">
            <v>60</v>
          </cell>
        </row>
        <row r="1354">
          <cell r="C1354">
            <v>604</v>
          </cell>
          <cell r="E1354">
            <v>1</v>
          </cell>
          <cell r="F1354">
            <v>2015</v>
          </cell>
          <cell r="G1354">
            <v>3893</v>
          </cell>
          <cell r="H1354">
            <v>7849</v>
          </cell>
          <cell r="I1354">
            <v>480</v>
          </cell>
          <cell r="L1354">
            <v>2065</v>
          </cell>
          <cell r="M1354">
            <v>83</v>
          </cell>
          <cell r="N1354">
            <v>55</v>
          </cell>
          <cell r="Q1354">
            <v>757</v>
          </cell>
          <cell r="R1354">
            <v>284</v>
          </cell>
          <cell r="S1354">
            <v>20</v>
          </cell>
          <cell r="U1354">
            <v>112</v>
          </cell>
          <cell r="V1354">
            <v>5033</v>
          </cell>
          <cell r="X1354">
            <v>370</v>
          </cell>
          <cell r="Y1354">
            <v>194</v>
          </cell>
          <cell r="Z1354">
            <v>67</v>
          </cell>
        </row>
        <row r="1355">
          <cell r="C1355">
            <v>605</v>
          </cell>
          <cell r="E1355">
            <v>1</v>
          </cell>
          <cell r="F1355">
            <v>2015</v>
          </cell>
          <cell r="G1355">
            <v>2531</v>
          </cell>
          <cell r="H1355">
            <v>5150</v>
          </cell>
          <cell r="I1355">
            <v>212</v>
          </cell>
          <cell r="L1355">
            <v>633</v>
          </cell>
          <cell r="M1355">
            <v>12</v>
          </cell>
          <cell r="N1355">
            <v>0</v>
          </cell>
          <cell r="Q1355">
            <v>223</v>
          </cell>
          <cell r="R1355">
            <v>106</v>
          </cell>
          <cell r="S1355">
            <v>0</v>
          </cell>
          <cell r="U1355">
            <v>5</v>
          </cell>
          <cell r="V1355">
            <v>1465</v>
          </cell>
          <cell r="X1355">
            <v>0</v>
          </cell>
          <cell r="Y1355">
            <v>124</v>
          </cell>
          <cell r="Z1355">
            <v>0</v>
          </cell>
        </row>
        <row r="1356">
          <cell r="C1356">
            <v>606</v>
          </cell>
          <cell r="E1356">
            <v>1</v>
          </cell>
          <cell r="F1356">
            <v>2015</v>
          </cell>
          <cell r="G1356">
            <v>4659</v>
          </cell>
          <cell r="H1356">
            <v>9309</v>
          </cell>
          <cell r="I1356">
            <v>342</v>
          </cell>
          <cell r="L1356">
            <v>1514</v>
          </cell>
          <cell r="M1356">
            <v>42</v>
          </cell>
          <cell r="N1356">
            <v>1</v>
          </cell>
          <cell r="Q1356">
            <v>478</v>
          </cell>
          <cell r="R1356">
            <v>209</v>
          </cell>
          <cell r="S1356">
            <v>45</v>
          </cell>
          <cell r="U1356">
            <v>61</v>
          </cell>
          <cell r="V1356">
            <v>5948</v>
          </cell>
          <cell r="X1356">
            <v>150</v>
          </cell>
          <cell r="Y1356">
            <v>329</v>
          </cell>
          <cell r="Z1356">
            <v>69</v>
          </cell>
        </row>
        <row r="1357">
          <cell r="C1357">
            <v>607</v>
          </cell>
          <cell r="E1357">
            <v>1</v>
          </cell>
          <cell r="F1357">
            <v>2015</v>
          </cell>
          <cell r="G1357">
            <v>3439</v>
          </cell>
          <cell r="H1357">
            <v>3952</v>
          </cell>
          <cell r="I1357">
            <v>176</v>
          </cell>
          <cell r="L1357">
            <v>764</v>
          </cell>
          <cell r="M1357">
            <v>22</v>
          </cell>
          <cell r="N1357">
            <v>0</v>
          </cell>
          <cell r="Q1357">
            <v>220</v>
          </cell>
          <cell r="R1357">
            <v>83</v>
          </cell>
          <cell r="S1357">
            <v>11</v>
          </cell>
          <cell r="U1357">
            <v>30</v>
          </cell>
          <cell r="V1357">
            <v>2052</v>
          </cell>
          <cell r="X1357">
            <v>0</v>
          </cell>
          <cell r="Y1357">
            <v>190</v>
          </cell>
          <cell r="Z1357">
            <v>25</v>
          </cell>
        </row>
        <row r="1358">
          <cell r="C1358">
            <v>608</v>
          </cell>
          <cell r="E1358">
            <v>1</v>
          </cell>
          <cell r="F1358">
            <v>2015</v>
          </cell>
          <cell r="G1358">
            <v>3377</v>
          </cell>
          <cell r="H1358">
            <v>4311</v>
          </cell>
          <cell r="I1358">
            <v>324</v>
          </cell>
          <cell r="L1358">
            <v>1144</v>
          </cell>
          <cell r="M1358">
            <v>5</v>
          </cell>
          <cell r="N1358">
            <v>4</v>
          </cell>
          <cell r="Q1358">
            <v>264</v>
          </cell>
          <cell r="R1358">
            <v>177</v>
          </cell>
          <cell r="S1358">
            <v>1</v>
          </cell>
          <cell r="U1358">
            <v>15</v>
          </cell>
          <cell r="V1358">
            <v>2794</v>
          </cell>
          <cell r="X1358">
            <v>0</v>
          </cell>
          <cell r="Y1358">
            <v>149</v>
          </cell>
          <cell r="Z1358">
            <v>0</v>
          </cell>
        </row>
        <row r="1359">
          <cell r="C1359">
            <v>401</v>
          </cell>
          <cell r="E1359">
            <v>1</v>
          </cell>
          <cell r="F1359">
            <v>2015</v>
          </cell>
          <cell r="G1359">
            <v>8562</v>
          </cell>
          <cell r="H1359">
            <v>12029</v>
          </cell>
          <cell r="I1359">
            <v>1935</v>
          </cell>
          <cell r="L1359">
            <v>7136</v>
          </cell>
          <cell r="M1359">
            <v>70</v>
          </cell>
          <cell r="N1359">
            <v>187</v>
          </cell>
          <cell r="Q1359">
            <v>1634</v>
          </cell>
          <cell r="R1359">
            <v>1226</v>
          </cell>
          <cell r="S1359">
            <v>151</v>
          </cell>
          <cell r="U1359">
            <v>306</v>
          </cell>
          <cell r="V1359">
            <v>18523</v>
          </cell>
          <cell r="X1359">
            <v>253</v>
          </cell>
          <cell r="Y1359">
            <v>1685</v>
          </cell>
          <cell r="Z1359">
            <v>624</v>
          </cell>
        </row>
        <row r="1360">
          <cell r="C1360">
            <v>402</v>
          </cell>
          <cell r="E1360">
            <v>1</v>
          </cell>
          <cell r="F1360">
            <v>2015</v>
          </cell>
          <cell r="G1360">
            <v>4051</v>
          </cell>
          <cell r="H1360">
            <v>1554</v>
          </cell>
          <cell r="I1360">
            <v>377</v>
          </cell>
          <cell r="L1360">
            <v>2215</v>
          </cell>
          <cell r="M1360">
            <v>30</v>
          </cell>
          <cell r="N1360">
            <v>69</v>
          </cell>
          <cell r="Q1360">
            <v>494</v>
          </cell>
          <cell r="R1360">
            <v>159</v>
          </cell>
          <cell r="S1360">
            <v>19</v>
          </cell>
          <cell r="U1360">
            <v>67</v>
          </cell>
          <cell r="V1360">
            <v>5452</v>
          </cell>
          <cell r="X1360">
            <v>52</v>
          </cell>
          <cell r="Y1360">
            <v>133</v>
          </cell>
          <cell r="Z1360">
            <v>96</v>
          </cell>
        </row>
        <row r="1361">
          <cell r="C1361">
            <v>403</v>
          </cell>
          <cell r="E1361">
            <v>1</v>
          </cell>
          <cell r="F1361">
            <v>2015</v>
          </cell>
          <cell r="G1361">
            <v>2564</v>
          </cell>
          <cell r="H1361">
            <v>2609</v>
          </cell>
          <cell r="I1361">
            <v>488</v>
          </cell>
          <cell r="L1361">
            <v>1738</v>
          </cell>
          <cell r="M1361">
            <v>20</v>
          </cell>
          <cell r="N1361">
            <v>37</v>
          </cell>
          <cell r="Q1361">
            <v>304</v>
          </cell>
          <cell r="R1361">
            <v>131</v>
          </cell>
          <cell r="S1361">
            <v>9</v>
          </cell>
          <cell r="U1361">
            <v>57</v>
          </cell>
          <cell r="V1361">
            <v>2209</v>
          </cell>
          <cell r="X1361">
            <v>0</v>
          </cell>
          <cell r="Y1361">
            <v>159</v>
          </cell>
          <cell r="Z1361">
            <v>0</v>
          </cell>
        </row>
        <row r="1362">
          <cell r="C1362">
            <v>404</v>
          </cell>
          <cell r="E1362">
            <v>1</v>
          </cell>
          <cell r="F1362">
            <v>2015</v>
          </cell>
          <cell r="G1362">
            <v>5601</v>
          </cell>
          <cell r="H1362">
            <v>4326</v>
          </cell>
          <cell r="I1362">
            <v>466</v>
          </cell>
          <cell r="L1362">
            <v>2224</v>
          </cell>
          <cell r="M1362">
            <v>16</v>
          </cell>
          <cell r="N1362">
            <v>51</v>
          </cell>
          <cell r="Q1362">
            <v>784</v>
          </cell>
          <cell r="R1362">
            <v>93</v>
          </cell>
          <cell r="S1362">
            <v>17</v>
          </cell>
          <cell r="U1362">
            <v>44</v>
          </cell>
          <cell r="V1362">
            <v>4843</v>
          </cell>
          <cell r="X1362">
            <v>0</v>
          </cell>
          <cell r="Y1362">
            <v>502</v>
          </cell>
          <cell r="Z1362">
            <v>69</v>
          </cell>
        </row>
        <row r="1363">
          <cell r="C1363">
            <v>405</v>
          </cell>
          <cell r="E1363">
            <v>1</v>
          </cell>
          <cell r="F1363">
            <v>2015</v>
          </cell>
          <cell r="G1363">
            <v>2437</v>
          </cell>
          <cell r="H1363">
            <v>1872</v>
          </cell>
          <cell r="I1363">
            <v>298</v>
          </cell>
          <cell r="L1363">
            <v>1606</v>
          </cell>
          <cell r="M1363">
            <v>36</v>
          </cell>
          <cell r="N1363">
            <v>94</v>
          </cell>
          <cell r="Q1363">
            <v>194</v>
          </cell>
          <cell r="R1363">
            <v>22</v>
          </cell>
          <cell r="S1363">
            <v>51</v>
          </cell>
          <cell r="U1363">
            <v>100</v>
          </cell>
          <cell r="V1363">
            <v>3197</v>
          </cell>
          <cell r="X1363">
            <v>0</v>
          </cell>
          <cell r="Y1363">
            <v>131</v>
          </cell>
          <cell r="Z1363">
            <v>42</v>
          </cell>
        </row>
        <row r="1364">
          <cell r="C1364">
            <v>406</v>
          </cell>
          <cell r="E1364">
            <v>1</v>
          </cell>
          <cell r="F1364">
            <v>2015</v>
          </cell>
          <cell r="G1364">
            <v>2226</v>
          </cell>
          <cell r="H1364">
            <v>1808</v>
          </cell>
          <cell r="I1364">
            <v>286</v>
          </cell>
          <cell r="L1364">
            <v>536</v>
          </cell>
          <cell r="M1364">
            <v>0</v>
          </cell>
          <cell r="N1364">
            <v>0</v>
          </cell>
          <cell r="Q1364">
            <v>232</v>
          </cell>
          <cell r="R1364">
            <v>111</v>
          </cell>
          <cell r="S1364">
            <v>0</v>
          </cell>
          <cell r="U1364">
            <v>38</v>
          </cell>
          <cell r="V1364">
            <v>946</v>
          </cell>
          <cell r="X1364">
            <v>0</v>
          </cell>
          <cell r="Y1364">
            <v>155</v>
          </cell>
          <cell r="Z1364">
            <v>0</v>
          </cell>
        </row>
        <row r="1365">
          <cell r="C1365">
            <v>407</v>
          </cell>
          <cell r="E1365">
            <v>1</v>
          </cell>
          <cell r="F1365">
            <v>2015</v>
          </cell>
          <cell r="G1365">
            <v>4169</v>
          </cell>
          <cell r="H1365">
            <v>1334</v>
          </cell>
          <cell r="I1365">
            <v>538</v>
          </cell>
          <cell r="L1365">
            <v>1559</v>
          </cell>
          <cell r="M1365">
            <v>17</v>
          </cell>
          <cell r="N1365">
            <v>0</v>
          </cell>
          <cell r="Q1365">
            <v>576</v>
          </cell>
          <cell r="R1365">
            <v>245</v>
          </cell>
          <cell r="S1365">
            <v>0</v>
          </cell>
          <cell r="U1365">
            <v>67</v>
          </cell>
          <cell r="V1365">
            <v>2487</v>
          </cell>
          <cell r="X1365">
            <v>0</v>
          </cell>
          <cell r="Y1365">
            <v>231</v>
          </cell>
          <cell r="Z1365">
            <v>0</v>
          </cell>
        </row>
        <row r="1366">
          <cell r="C1366">
            <v>408</v>
          </cell>
          <cell r="E1366">
            <v>1</v>
          </cell>
          <cell r="F1366">
            <v>2015</v>
          </cell>
          <cell r="G1366">
            <v>3678</v>
          </cell>
          <cell r="H1366">
            <v>2854</v>
          </cell>
          <cell r="I1366">
            <v>278</v>
          </cell>
          <cell r="L1366">
            <v>591</v>
          </cell>
          <cell r="M1366">
            <v>0</v>
          </cell>
          <cell r="N1366">
            <v>0</v>
          </cell>
          <cell r="Q1366">
            <v>1355</v>
          </cell>
          <cell r="R1366">
            <v>145</v>
          </cell>
          <cell r="S1366">
            <v>0</v>
          </cell>
          <cell r="U1366">
            <v>26</v>
          </cell>
          <cell r="V1366">
            <v>1100</v>
          </cell>
          <cell r="X1366">
            <v>0</v>
          </cell>
          <cell r="Y1366">
            <v>0</v>
          </cell>
          <cell r="Z1366">
            <v>0</v>
          </cell>
        </row>
        <row r="1367">
          <cell r="C1367">
            <v>409</v>
          </cell>
          <cell r="E1367">
            <v>1</v>
          </cell>
          <cell r="F1367">
            <v>2015</v>
          </cell>
          <cell r="G1367">
            <v>6146</v>
          </cell>
          <cell r="H1367">
            <v>5095</v>
          </cell>
          <cell r="I1367">
            <v>286</v>
          </cell>
          <cell r="L1367">
            <v>777</v>
          </cell>
          <cell r="M1367">
            <v>38</v>
          </cell>
          <cell r="N1367">
            <v>41</v>
          </cell>
          <cell r="Q1367">
            <v>843</v>
          </cell>
          <cell r="R1367">
            <v>128</v>
          </cell>
          <cell r="S1367">
            <v>8</v>
          </cell>
          <cell r="U1367">
            <v>39</v>
          </cell>
          <cell r="V1367">
            <v>2090</v>
          </cell>
          <cell r="X1367">
            <v>0</v>
          </cell>
          <cell r="Y1367">
            <v>258</v>
          </cell>
          <cell r="Z1367">
            <v>0</v>
          </cell>
        </row>
        <row r="1368">
          <cell r="C1368">
            <v>410</v>
          </cell>
          <cell r="E1368">
            <v>1</v>
          </cell>
          <cell r="F1368">
            <v>2015</v>
          </cell>
          <cell r="G1368">
            <v>6404</v>
          </cell>
          <cell r="H1368">
            <v>2199</v>
          </cell>
          <cell r="I1368">
            <v>818</v>
          </cell>
          <cell r="L1368">
            <v>2476</v>
          </cell>
          <cell r="M1368">
            <v>31</v>
          </cell>
          <cell r="N1368">
            <v>63</v>
          </cell>
          <cell r="Q1368">
            <v>569</v>
          </cell>
          <cell r="R1368">
            <v>479</v>
          </cell>
          <cell r="S1368">
            <v>17</v>
          </cell>
          <cell r="U1368">
            <v>173</v>
          </cell>
          <cell r="V1368">
            <v>4002</v>
          </cell>
          <cell r="X1368">
            <v>49</v>
          </cell>
          <cell r="Y1368">
            <v>222</v>
          </cell>
          <cell r="Z1368">
            <v>31</v>
          </cell>
        </row>
        <row r="1369">
          <cell r="C1369">
            <v>411</v>
          </cell>
          <cell r="E1369">
            <v>1</v>
          </cell>
          <cell r="F1369">
            <v>2015</v>
          </cell>
          <cell r="G1369">
            <v>4871</v>
          </cell>
          <cell r="H1369">
            <v>2490</v>
          </cell>
          <cell r="I1369">
            <v>330</v>
          </cell>
          <cell r="L1369">
            <v>605</v>
          </cell>
          <cell r="M1369">
            <v>0</v>
          </cell>
          <cell r="N1369">
            <v>0</v>
          </cell>
          <cell r="Q1369">
            <v>247</v>
          </cell>
          <cell r="R1369">
            <v>68</v>
          </cell>
          <cell r="S1369">
            <v>0</v>
          </cell>
          <cell r="U1369">
            <v>8</v>
          </cell>
          <cell r="V1369">
            <v>2133</v>
          </cell>
          <cell r="X1369">
            <v>0</v>
          </cell>
          <cell r="Y1369">
            <v>136</v>
          </cell>
          <cell r="Z1369">
            <v>5</v>
          </cell>
        </row>
        <row r="1370">
          <cell r="C1370">
            <v>102</v>
          </cell>
          <cell r="E1370">
            <v>1</v>
          </cell>
          <cell r="F1370">
            <v>2015</v>
          </cell>
          <cell r="G1370">
            <v>3419</v>
          </cell>
          <cell r="H1370">
            <v>2975</v>
          </cell>
          <cell r="I1370">
            <v>260</v>
          </cell>
          <cell r="L1370">
            <v>1274</v>
          </cell>
          <cell r="M1370">
            <v>43</v>
          </cell>
          <cell r="N1370">
            <v>2</v>
          </cell>
          <cell r="Q1370">
            <v>795</v>
          </cell>
          <cell r="R1370">
            <v>356</v>
          </cell>
          <cell r="S1370">
            <v>14</v>
          </cell>
          <cell r="U1370">
            <v>113</v>
          </cell>
          <cell r="V1370">
            <v>2698</v>
          </cell>
          <cell r="X1370">
            <v>152</v>
          </cell>
          <cell r="Y1370">
            <v>296</v>
          </cell>
          <cell r="Z1370">
            <v>59</v>
          </cell>
        </row>
        <row r="1371">
          <cell r="C1371">
            <v>103</v>
          </cell>
          <cell r="E1371">
            <v>1</v>
          </cell>
          <cell r="F1371">
            <v>2015</v>
          </cell>
          <cell r="G1371">
            <v>1853</v>
          </cell>
          <cell r="H1371">
            <v>1980</v>
          </cell>
          <cell r="I1371">
            <v>273</v>
          </cell>
          <cell r="L1371">
            <v>532</v>
          </cell>
          <cell r="M1371">
            <v>11</v>
          </cell>
          <cell r="N1371">
            <v>2</v>
          </cell>
          <cell r="Q1371">
            <v>346</v>
          </cell>
          <cell r="R1371">
            <v>115</v>
          </cell>
          <cell r="S1371">
            <v>3</v>
          </cell>
          <cell r="U1371">
            <v>18</v>
          </cell>
          <cell r="V1371">
            <v>2436</v>
          </cell>
          <cell r="X1371">
            <v>0</v>
          </cell>
          <cell r="Y1371">
            <v>140</v>
          </cell>
          <cell r="Z1371">
            <v>0</v>
          </cell>
        </row>
        <row r="1372">
          <cell r="C1372">
            <v>104</v>
          </cell>
          <cell r="E1372">
            <v>1</v>
          </cell>
          <cell r="F1372">
            <v>2015</v>
          </cell>
          <cell r="G1372">
            <v>1914</v>
          </cell>
          <cell r="H1372">
            <v>3574</v>
          </cell>
          <cell r="I1372">
            <v>42</v>
          </cell>
          <cell r="L1372">
            <v>77</v>
          </cell>
          <cell r="M1372">
            <v>0</v>
          </cell>
          <cell r="N1372">
            <v>0</v>
          </cell>
          <cell r="Q1372">
            <v>135</v>
          </cell>
          <cell r="R1372">
            <v>104</v>
          </cell>
          <cell r="S1372">
            <v>0</v>
          </cell>
          <cell r="U1372">
            <v>46</v>
          </cell>
          <cell r="V1372">
            <v>1090</v>
          </cell>
          <cell r="X1372">
            <v>0</v>
          </cell>
          <cell r="Y1372">
            <v>0</v>
          </cell>
          <cell r="Z1372">
            <v>0</v>
          </cell>
        </row>
        <row r="1373">
          <cell r="C1373">
            <v>105</v>
          </cell>
          <cell r="E1373">
            <v>1</v>
          </cell>
          <cell r="F1373">
            <v>2015</v>
          </cell>
          <cell r="G1373">
            <v>5886</v>
          </cell>
          <cell r="H1373">
            <v>7941</v>
          </cell>
          <cell r="I1373">
            <v>525</v>
          </cell>
          <cell r="L1373">
            <v>2173</v>
          </cell>
          <cell r="M1373">
            <v>25</v>
          </cell>
          <cell r="N1373">
            <v>38</v>
          </cell>
          <cell r="Q1373">
            <v>730</v>
          </cell>
          <cell r="R1373">
            <v>294</v>
          </cell>
          <cell r="S1373">
            <v>62</v>
          </cell>
          <cell r="U1373">
            <v>125</v>
          </cell>
          <cell r="V1373">
            <v>4573</v>
          </cell>
          <cell r="X1373">
            <v>80</v>
          </cell>
          <cell r="Y1373">
            <v>368</v>
          </cell>
          <cell r="Z1373">
            <v>99</v>
          </cell>
        </row>
        <row r="1374">
          <cell r="C1374">
            <v>106</v>
          </cell>
          <cell r="E1374">
            <v>1</v>
          </cell>
          <cell r="F1374">
            <v>2015</v>
          </cell>
          <cell r="G1374">
            <v>2302</v>
          </cell>
          <cell r="H1374">
            <v>2327</v>
          </cell>
          <cell r="I1374">
            <v>175</v>
          </cell>
          <cell r="L1374">
            <v>1254</v>
          </cell>
          <cell r="M1374">
            <v>14</v>
          </cell>
          <cell r="N1374">
            <v>5</v>
          </cell>
          <cell r="Q1374">
            <v>255</v>
          </cell>
          <cell r="R1374">
            <v>88</v>
          </cell>
          <cell r="S1374">
            <v>23</v>
          </cell>
          <cell r="U1374">
            <v>90</v>
          </cell>
          <cell r="V1374">
            <v>1689</v>
          </cell>
          <cell r="X1374">
            <v>53</v>
          </cell>
          <cell r="Y1374">
            <v>125</v>
          </cell>
          <cell r="Z1374">
            <v>5</v>
          </cell>
        </row>
        <row r="1375">
          <cell r="C1375">
            <v>107</v>
          </cell>
          <cell r="E1375">
            <v>1</v>
          </cell>
          <cell r="F1375">
            <v>2015</v>
          </cell>
          <cell r="G1375">
            <v>2075</v>
          </cell>
          <cell r="H1375">
            <v>3864</v>
          </cell>
          <cell r="I1375">
            <v>52</v>
          </cell>
          <cell r="L1375">
            <v>445</v>
          </cell>
          <cell r="M1375">
            <v>0</v>
          </cell>
          <cell r="N1375">
            <v>0</v>
          </cell>
          <cell r="Q1375">
            <v>189</v>
          </cell>
          <cell r="R1375">
            <v>92</v>
          </cell>
          <cell r="S1375">
            <v>0</v>
          </cell>
          <cell r="U1375">
            <v>35</v>
          </cell>
          <cell r="V1375">
            <v>1276</v>
          </cell>
          <cell r="X1375">
            <v>0</v>
          </cell>
          <cell r="Y1375">
            <v>90</v>
          </cell>
          <cell r="Z1375">
            <v>0</v>
          </cell>
        </row>
        <row r="1376">
          <cell r="C1376">
            <v>108</v>
          </cell>
          <cell r="E1376">
            <v>1</v>
          </cell>
          <cell r="F1376">
            <v>2015</v>
          </cell>
          <cell r="G1376">
            <v>1116</v>
          </cell>
          <cell r="H1376">
            <v>448</v>
          </cell>
          <cell r="I1376">
            <v>121</v>
          </cell>
          <cell r="L1376">
            <v>280</v>
          </cell>
          <cell r="M1376">
            <v>0</v>
          </cell>
          <cell r="N1376">
            <v>1</v>
          </cell>
          <cell r="Q1376">
            <v>179</v>
          </cell>
          <cell r="R1376">
            <v>23</v>
          </cell>
          <cell r="S1376">
            <v>0</v>
          </cell>
          <cell r="U1376">
            <v>4</v>
          </cell>
          <cell r="V1376">
            <v>957</v>
          </cell>
          <cell r="X1376">
            <v>0</v>
          </cell>
          <cell r="Y1376">
            <v>32</v>
          </cell>
          <cell r="Z1376">
            <v>0</v>
          </cell>
        </row>
        <row r="1377">
          <cell r="C1377">
            <v>109</v>
          </cell>
          <cell r="E1377">
            <v>1</v>
          </cell>
          <cell r="F1377">
            <v>2015</v>
          </cell>
          <cell r="G1377">
            <v>2243</v>
          </cell>
          <cell r="H1377">
            <v>2291</v>
          </cell>
          <cell r="I1377">
            <v>201</v>
          </cell>
          <cell r="L1377">
            <v>599</v>
          </cell>
          <cell r="M1377">
            <v>12</v>
          </cell>
          <cell r="N1377">
            <v>1</v>
          </cell>
          <cell r="Q1377">
            <v>152</v>
          </cell>
          <cell r="R1377">
            <v>102</v>
          </cell>
          <cell r="S1377">
            <v>18</v>
          </cell>
          <cell r="U1377">
            <v>53</v>
          </cell>
          <cell r="V1377">
            <v>3051</v>
          </cell>
          <cell r="X1377">
            <v>0</v>
          </cell>
          <cell r="Y1377">
            <v>114</v>
          </cell>
          <cell r="Z1377">
            <v>13</v>
          </cell>
        </row>
        <row r="1378">
          <cell r="C1378">
            <v>110</v>
          </cell>
          <cell r="E1378">
            <v>1</v>
          </cell>
          <cell r="F1378">
            <v>2015</v>
          </cell>
          <cell r="G1378">
            <v>2466</v>
          </cell>
          <cell r="H1378">
            <v>474</v>
          </cell>
          <cell r="I1378">
            <v>187</v>
          </cell>
          <cell r="L1378">
            <v>531</v>
          </cell>
          <cell r="M1378">
            <v>12</v>
          </cell>
          <cell r="N1378">
            <v>3</v>
          </cell>
          <cell r="Q1378">
            <v>422</v>
          </cell>
          <cell r="R1378">
            <v>48</v>
          </cell>
          <cell r="S1378">
            <v>0</v>
          </cell>
          <cell r="U1378">
            <v>31</v>
          </cell>
          <cell r="V1378">
            <v>1333</v>
          </cell>
          <cell r="X1378">
            <v>0</v>
          </cell>
          <cell r="Y1378">
            <v>60</v>
          </cell>
          <cell r="Z1378">
            <v>0</v>
          </cell>
        </row>
        <row r="1379">
          <cell r="C1379">
            <v>111</v>
          </cell>
          <cell r="E1379">
            <v>1</v>
          </cell>
          <cell r="F1379">
            <v>2015</v>
          </cell>
          <cell r="G1379">
            <v>2346</v>
          </cell>
          <cell r="H1379">
            <v>1061</v>
          </cell>
          <cell r="I1379">
            <v>231</v>
          </cell>
          <cell r="L1379">
            <v>263</v>
          </cell>
          <cell r="M1379">
            <v>0</v>
          </cell>
          <cell r="N1379">
            <v>0</v>
          </cell>
          <cell r="Q1379">
            <v>398</v>
          </cell>
          <cell r="R1379">
            <v>63</v>
          </cell>
          <cell r="S1379">
            <v>0</v>
          </cell>
          <cell r="U1379">
            <v>16</v>
          </cell>
          <cell r="V1379">
            <v>667</v>
          </cell>
          <cell r="X1379">
            <v>0</v>
          </cell>
          <cell r="Y1379">
            <v>0</v>
          </cell>
          <cell r="Z1379">
            <v>0</v>
          </cell>
        </row>
        <row r="1380">
          <cell r="C1380">
            <v>112</v>
          </cell>
          <cell r="E1380">
            <v>1</v>
          </cell>
          <cell r="F1380">
            <v>2015</v>
          </cell>
          <cell r="G1380">
            <v>5328</v>
          </cell>
          <cell r="H1380">
            <v>4312</v>
          </cell>
          <cell r="I1380">
            <v>303</v>
          </cell>
          <cell r="L1380">
            <v>733</v>
          </cell>
          <cell r="M1380">
            <v>0</v>
          </cell>
          <cell r="N1380">
            <v>0</v>
          </cell>
          <cell r="Q1380">
            <v>516</v>
          </cell>
          <cell r="R1380">
            <v>76</v>
          </cell>
          <cell r="S1380">
            <v>0</v>
          </cell>
          <cell r="U1380">
            <v>56</v>
          </cell>
          <cell r="V1380">
            <v>2161</v>
          </cell>
          <cell r="X1380">
            <v>0</v>
          </cell>
          <cell r="Y1380">
            <v>0</v>
          </cell>
          <cell r="Z1380">
            <v>51</v>
          </cell>
        </row>
        <row r="1381">
          <cell r="C1381">
            <v>201</v>
          </cell>
          <cell r="E1381">
            <v>1</v>
          </cell>
          <cell r="F1381">
            <v>2015</v>
          </cell>
          <cell r="G1381">
            <v>11038</v>
          </cell>
          <cell r="H1381">
            <v>13653</v>
          </cell>
          <cell r="I1381">
            <v>1005</v>
          </cell>
          <cell r="L1381">
            <v>4848</v>
          </cell>
          <cell r="M1381">
            <v>0</v>
          </cell>
          <cell r="N1381">
            <v>110</v>
          </cell>
          <cell r="Q1381">
            <v>1700</v>
          </cell>
          <cell r="R1381">
            <v>793</v>
          </cell>
          <cell r="S1381">
            <v>8</v>
          </cell>
          <cell r="U1381">
            <v>0</v>
          </cell>
          <cell r="V1381">
            <v>13126</v>
          </cell>
          <cell r="X1381">
            <v>296</v>
          </cell>
          <cell r="Y1381">
            <v>1187</v>
          </cell>
          <cell r="Z1381">
            <v>401</v>
          </cell>
        </row>
        <row r="1382">
          <cell r="C1382">
            <v>202</v>
          </cell>
          <cell r="E1382">
            <v>1</v>
          </cell>
          <cell r="F1382">
            <v>2015</v>
          </cell>
          <cell r="G1382">
            <v>4850</v>
          </cell>
          <cell r="H1382">
            <v>7622</v>
          </cell>
          <cell r="I1382">
            <v>563</v>
          </cell>
          <cell r="L1382">
            <v>3789</v>
          </cell>
          <cell r="M1382">
            <v>99</v>
          </cell>
          <cell r="N1382">
            <v>45</v>
          </cell>
          <cell r="Q1382">
            <v>1620</v>
          </cell>
          <cell r="R1382">
            <v>754</v>
          </cell>
          <cell r="S1382">
            <v>50</v>
          </cell>
          <cell r="U1382">
            <v>235</v>
          </cell>
          <cell r="V1382">
            <v>5703</v>
          </cell>
          <cell r="X1382">
            <v>160</v>
          </cell>
          <cell r="Y1382">
            <v>539</v>
          </cell>
          <cell r="Z1382">
            <v>174</v>
          </cell>
        </row>
        <row r="1383">
          <cell r="C1383">
            <v>203</v>
          </cell>
          <cell r="E1383">
            <v>1</v>
          </cell>
          <cell r="F1383">
            <v>2015</v>
          </cell>
          <cell r="G1383">
            <v>5556</v>
          </cell>
          <cell r="H1383">
            <v>3986</v>
          </cell>
          <cell r="I1383">
            <v>659</v>
          </cell>
          <cell r="L1383">
            <v>1333</v>
          </cell>
          <cell r="M1383">
            <v>60</v>
          </cell>
          <cell r="N1383">
            <v>29</v>
          </cell>
          <cell r="Q1383">
            <v>521</v>
          </cell>
          <cell r="R1383">
            <v>178</v>
          </cell>
          <cell r="S1383">
            <v>2</v>
          </cell>
          <cell r="U1383">
            <v>89</v>
          </cell>
          <cell r="V1383">
            <v>3066</v>
          </cell>
          <cell r="X1383">
            <v>45</v>
          </cell>
          <cell r="Y1383">
            <v>226</v>
          </cell>
          <cell r="Z1383">
            <v>41</v>
          </cell>
        </row>
        <row r="1384">
          <cell r="C1384">
            <v>204</v>
          </cell>
          <cell r="E1384">
            <v>1</v>
          </cell>
          <cell r="F1384">
            <v>2015</v>
          </cell>
          <cell r="G1384">
            <v>4983</v>
          </cell>
          <cell r="H1384">
            <v>4270</v>
          </cell>
          <cell r="I1384">
            <v>503</v>
          </cell>
          <cell r="L1384">
            <v>1101</v>
          </cell>
          <cell r="M1384">
            <v>51</v>
          </cell>
          <cell r="N1384">
            <v>0</v>
          </cell>
          <cell r="Q1384">
            <v>493</v>
          </cell>
          <cell r="R1384">
            <v>326</v>
          </cell>
          <cell r="S1384">
            <v>0</v>
          </cell>
          <cell r="U1384">
            <v>48</v>
          </cell>
          <cell r="V1384">
            <v>2139</v>
          </cell>
          <cell r="X1384">
            <v>0</v>
          </cell>
          <cell r="Y1384">
            <v>151</v>
          </cell>
          <cell r="Z1384">
            <v>24</v>
          </cell>
        </row>
        <row r="1385">
          <cell r="C1385">
            <v>205</v>
          </cell>
          <cell r="E1385">
            <v>1</v>
          </cell>
          <cell r="F1385">
            <v>2015</v>
          </cell>
          <cell r="G1385">
            <v>3963</v>
          </cell>
          <cell r="H1385">
            <v>4310</v>
          </cell>
          <cell r="I1385">
            <v>891</v>
          </cell>
          <cell r="L1385">
            <v>3206</v>
          </cell>
          <cell r="M1385">
            <v>68</v>
          </cell>
          <cell r="N1385">
            <v>149</v>
          </cell>
          <cell r="Q1385">
            <v>808</v>
          </cell>
          <cell r="R1385">
            <v>399</v>
          </cell>
          <cell r="S1385">
            <v>149</v>
          </cell>
          <cell r="U1385">
            <v>494</v>
          </cell>
          <cell r="V1385">
            <v>7466</v>
          </cell>
          <cell r="X1385">
            <v>795</v>
          </cell>
          <cell r="Y1385">
            <v>96</v>
          </cell>
          <cell r="Z1385">
            <v>30</v>
          </cell>
        </row>
        <row r="1386">
          <cell r="C1386">
            <v>206</v>
          </cell>
          <cell r="E1386">
            <v>1</v>
          </cell>
          <cell r="F1386">
            <v>2015</v>
          </cell>
          <cell r="G1386">
            <v>2749</v>
          </cell>
          <cell r="H1386">
            <v>2166</v>
          </cell>
          <cell r="I1386">
            <v>212</v>
          </cell>
          <cell r="L1386">
            <v>646</v>
          </cell>
          <cell r="M1386">
            <v>9</v>
          </cell>
          <cell r="N1386">
            <v>0</v>
          </cell>
          <cell r="Q1386">
            <v>520</v>
          </cell>
          <cell r="R1386">
            <v>85</v>
          </cell>
          <cell r="S1386">
            <v>0</v>
          </cell>
          <cell r="U1386">
            <v>12</v>
          </cell>
          <cell r="V1386">
            <v>2220</v>
          </cell>
          <cell r="X1386">
            <v>0</v>
          </cell>
          <cell r="Y1386">
            <v>129</v>
          </cell>
          <cell r="Z1386">
            <v>48</v>
          </cell>
        </row>
        <row r="1387">
          <cell r="C1387">
            <v>207</v>
          </cell>
          <cell r="E1387">
            <v>1</v>
          </cell>
          <cell r="F1387">
            <v>2015</v>
          </cell>
          <cell r="G1387">
            <v>3024</v>
          </cell>
          <cell r="H1387">
            <v>3300</v>
          </cell>
          <cell r="I1387">
            <v>249</v>
          </cell>
          <cell r="L1387">
            <v>383</v>
          </cell>
          <cell r="M1387">
            <v>29</v>
          </cell>
          <cell r="N1387">
            <v>0</v>
          </cell>
          <cell r="Q1387">
            <v>364</v>
          </cell>
          <cell r="R1387">
            <v>111</v>
          </cell>
          <cell r="S1387">
            <v>0</v>
          </cell>
          <cell r="U1387">
            <v>36</v>
          </cell>
          <cell r="V1387">
            <v>1890</v>
          </cell>
          <cell r="X1387">
            <v>0</v>
          </cell>
          <cell r="Y1387">
            <v>267</v>
          </cell>
          <cell r="Z1387">
            <v>35</v>
          </cell>
        </row>
      </sheetData>
      <sheetData sheetId="6">
        <row r="2">
          <cell r="A2">
            <v>102</v>
          </cell>
          <cell r="B2" t="str">
            <v>A.H.</v>
          </cell>
          <cell r="C2" t="str">
            <v>PALAKONDA</v>
          </cell>
          <cell r="D2">
            <v>100</v>
          </cell>
          <cell r="E2">
            <v>169200</v>
          </cell>
          <cell r="F2">
            <v>16200</v>
          </cell>
          <cell r="G2">
            <v>900</v>
          </cell>
          <cell r="H2">
            <v>900</v>
          </cell>
          <cell r="I2">
            <v>1440</v>
          </cell>
          <cell r="J2">
            <v>1800</v>
          </cell>
          <cell r="K2">
            <v>3600</v>
          </cell>
          <cell r="L2">
            <v>1080</v>
          </cell>
          <cell r="M2">
            <v>68400</v>
          </cell>
          <cell r="N2">
            <v>10</v>
          </cell>
        </row>
        <row r="3">
          <cell r="A3">
            <v>103</v>
          </cell>
          <cell r="B3" t="str">
            <v>C.H.C.</v>
          </cell>
          <cell r="C3" t="str">
            <v>PATHAPATNAM (T)</v>
          </cell>
          <cell r="D3">
            <v>50</v>
          </cell>
          <cell r="E3">
            <v>126000</v>
          </cell>
          <cell r="F3">
            <v>9720</v>
          </cell>
          <cell r="G3">
            <v>360</v>
          </cell>
          <cell r="H3">
            <v>470</v>
          </cell>
          <cell r="I3">
            <v>720</v>
          </cell>
          <cell r="J3">
            <v>360</v>
          </cell>
          <cell r="K3">
            <v>1800</v>
          </cell>
          <cell r="L3">
            <v>360</v>
          </cell>
          <cell r="M3">
            <v>28800</v>
          </cell>
          <cell r="N3">
            <v>10</v>
          </cell>
        </row>
        <row r="4">
          <cell r="A4">
            <v>104</v>
          </cell>
          <cell r="B4" t="str">
            <v>C.H.C.</v>
          </cell>
          <cell r="C4" t="str">
            <v>NARASANNAPET</v>
          </cell>
          <cell r="D4">
            <v>50</v>
          </cell>
          <cell r="E4">
            <v>126000</v>
          </cell>
          <cell r="F4">
            <v>9720</v>
          </cell>
          <cell r="G4">
            <v>360</v>
          </cell>
          <cell r="H4">
            <v>470</v>
          </cell>
          <cell r="I4">
            <v>720</v>
          </cell>
          <cell r="J4">
            <v>360</v>
          </cell>
          <cell r="K4">
            <v>1800</v>
          </cell>
          <cell r="L4">
            <v>360</v>
          </cell>
          <cell r="M4">
            <v>28800</v>
          </cell>
          <cell r="N4">
            <v>10</v>
          </cell>
        </row>
        <row r="5">
          <cell r="A5">
            <v>105</v>
          </cell>
          <cell r="B5" t="str">
            <v>A.H.</v>
          </cell>
          <cell r="C5" t="str">
            <v>TEKKALI</v>
          </cell>
          <cell r="D5">
            <v>100</v>
          </cell>
          <cell r="E5">
            <v>169200</v>
          </cell>
          <cell r="F5">
            <v>16200</v>
          </cell>
          <cell r="G5">
            <v>900</v>
          </cell>
          <cell r="H5">
            <v>900</v>
          </cell>
          <cell r="I5">
            <v>1440</v>
          </cell>
          <cell r="J5">
            <v>1800</v>
          </cell>
          <cell r="K5">
            <v>3600</v>
          </cell>
          <cell r="L5">
            <v>1080</v>
          </cell>
          <cell r="M5">
            <v>68400</v>
          </cell>
          <cell r="N5">
            <v>10</v>
          </cell>
        </row>
        <row r="6">
          <cell r="A6">
            <v>106</v>
          </cell>
          <cell r="B6" t="str">
            <v>C.H.C.</v>
          </cell>
          <cell r="C6" t="str">
            <v>PALASA</v>
          </cell>
          <cell r="D6">
            <v>50</v>
          </cell>
          <cell r="E6">
            <v>126000</v>
          </cell>
          <cell r="F6">
            <v>9720</v>
          </cell>
          <cell r="G6">
            <v>360</v>
          </cell>
          <cell r="H6">
            <v>470</v>
          </cell>
          <cell r="I6">
            <v>720</v>
          </cell>
          <cell r="J6">
            <v>360</v>
          </cell>
          <cell r="K6">
            <v>1800</v>
          </cell>
          <cell r="L6">
            <v>360</v>
          </cell>
          <cell r="M6">
            <v>28800</v>
          </cell>
          <cell r="N6">
            <v>10</v>
          </cell>
        </row>
        <row r="7">
          <cell r="A7">
            <v>107</v>
          </cell>
          <cell r="B7" t="str">
            <v>C.H.C.</v>
          </cell>
          <cell r="C7" t="str">
            <v>ITCHAPURAM</v>
          </cell>
          <cell r="D7">
            <v>30</v>
          </cell>
          <cell r="E7">
            <v>81000</v>
          </cell>
          <cell r="F7">
            <v>5040</v>
          </cell>
          <cell r="G7">
            <v>0</v>
          </cell>
          <cell r="H7">
            <v>360</v>
          </cell>
          <cell r="I7">
            <v>360</v>
          </cell>
          <cell r="J7">
            <v>0</v>
          </cell>
          <cell r="K7">
            <v>1080</v>
          </cell>
          <cell r="L7">
            <v>150</v>
          </cell>
          <cell r="M7">
            <v>17280</v>
          </cell>
          <cell r="N7">
            <v>8</v>
          </cell>
        </row>
        <row r="8">
          <cell r="A8">
            <v>108</v>
          </cell>
          <cell r="B8" t="str">
            <v>C.H.C.</v>
          </cell>
          <cell r="C8" t="str">
            <v>BARUVA</v>
          </cell>
          <cell r="D8">
            <v>30</v>
          </cell>
          <cell r="E8">
            <v>81000</v>
          </cell>
          <cell r="F8">
            <v>5040</v>
          </cell>
          <cell r="G8">
            <v>0</v>
          </cell>
          <cell r="H8">
            <v>360</v>
          </cell>
          <cell r="I8">
            <v>360</v>
          </cell>
          <cell r="J8">
            <v>0</v>
          </cell>
          <cell r="K8">
            <v>1080</v>
          </cell>
          <cell r="L8">
            <v>150</v>
          </cell>
          <cell r="M8">
            <v>17280</v>
          </cell>
          <cell r="N8">
            <v>8</v>
          </cell>
        </row>
        <row r="9">
          <cell r="A9">
            <v>109</v>
          </cell>
          <cell r="B9" t="str">
            <v>C.H.C.</v>
          </cell>
          <cell r="C9" t="str">
            <v>SOMPETA</v>
          </cell>
          <cell r="D9">
            <v>30</v>
          </cell>
          <cell r="E9">
            <v>81000</v>
          </cell>
          <cell r="F9">
            <v>5040</v>
          </cell>
          <cell r="G9">
            <v>180</v>
          </cell>
          <cell r="H9">
            <v>360</v>
          </cell>
          <cell r="I9">
            <v>360</v>
          </cell>
          <cell r="J9">
            <v>0</v>
          </cell>
          <cell r="K9">
            <v>1080</v>
          </cell>
          <cell r="L9">
            <v>150</v>
          </cell>
          <cell r="M9">
            <v>17280</v>
          </cell>
          <cell r="N9">
            <v>9</v>
          </cell>
        </row>
        <row r="10">
          <cell r="A10">
            <v>110</v>
          </cell>
          <cell r="B10" t="str">
            <v>C.H.C.</v>
          </cell>
          <cell r="C10" t="str">
            <v>KOTA BOMMALI</v>
          </cell>
          <cell r="D10">
            <v>30</v>
          </cell>
          <cell r="E10">
            <v>81000</v>
          </cell>
          <cell r="F10">
            <v>5040</v>
          </cell>
          <cell r="G10">
            <v>0</v>
          </cell>
          <cell r="H10">
            <v>360</v>
          </cell>
          <cell r="I10">
            <v>360</v>
          </cell>
          <cell r="J10">
            <v>0</v>
          </cell>
          <cell r="K10">
            <v>1080</v>
          </cell>
          <cell r="L10">
            <v>150</v>
          </cell>
          <cell r="M10">
            <v>17280</v>
          </cell>
          <cell r="N10">
            <v>8</v>
          </cell>
        </row>
        <row r="11">
          <cell r="A11">
            <v>111</v>
          </cell>
          <cell r="B11" t="str">
            <v>C.H.C.</v>
          </cell>
          <cell r="C11" t="str">
            <v>RANASTHALAM</v>
          </cell>
          <cell r="D11">
            <v>30</v>
          </cell>
          <cell r="E11">
            <v>81000</v>
          </cell>
          <cell r="F11">
            <v>5040</v>
          </cell>
          <cell r="G11">
            <v>0</v>
          </cell>
          <cell r="H11">
            <v>360</v>
          </cell>
          <cell r="I11">
            <v>360</v>
          </cell>
          <cell r="J11">
            <v>0</v>
          </cell>
          <cell r="K11">
            <v>1080</v>
          </cell>
          <cell r="L11">
            <v>150</v>
          </cell>
          <cell r="M11">
            <v>17280</v>
          </cell>
          <cell r="N11">
            <v>8</v>
          </cell>
        </row>
        <row r="12">
          <cell r="A12">
            <v>112</v>
          </cell>
          <cell r="B12" t="str">
            <v>C.H.C.</v>
          </cell>
          <cell r="C12" t="str">
            <v>RAJAM</v>
          </cell>
          <cell r="D12">
            <v>60</v>
          </cell>
          <cell r="E12">
            <v>126000</v>
          </cell>
          <cell r="F12">
            <v>7560</v>
          </cell>
          <cell r="G12">
            <v>180</v>
          </cell>
          <cell r="H12">
            <v>0</v>
          </cell>
          <cell r="I12">
            <v>720</v>
          </cell>
          <cell r="J12">
            <v>0</v>
          </cell>
          <cell r="K12">
            <v>720</v>
          </cell>
          <cell r="L12">
            <v>0</v>
          </cell>
          <cell r="M12">
            <v>45000</v>
          </cell>
          <cell r="N12">
            <v>7</v>
          </cell>
        </row>
        <row r="13">
          <cell r="A13">
            <v>201</v>
          </cell>
          <cell r="B13" t="str">
            <v>D.H.</v>
          </cell>
          <cell r="C13" t="str">
            <v>VIZIANAGARAM</v>
          </cell>
          <cell r="D13">
            <v>200</v>
          </cell>
          <cell r="E13">
            <v>288000</v>
          </cell>
          <cell r="F13">
            <v>23400</v>
          </cell>
          <cell r="G13">
            <v>2160</v>
          </cell>
          <cell r="H13">
            <v>0</v>
          </cell>
          <cell r="I13">
            <v>0</v>
          </cell>
          <cell r="J13">
            <v>5040</v>
          </cell>
          <cell r="K13">
            <v>10800</v>
          </cell>
          <cell r="L13">
            <v>3600</v>
          </cell>
          <cell r="M13">
            <v>144000</v>
          </cell>
          <cell r="N13">
            <v>8</v>
          </cell>
        </row>
        <row r="14">
          <cell r="A14">
            <v>202</v>
          </cell>
          <cell r="B14" t="str">
            <v>A.H.</v>
          </cell>
          <cell r="C14" t="str">
            <v>PARVATIPURAM (T)</v>
          </cell>
          <cell r="D14">
            <v>100</v>
          </cell>
          <cell r="E14">
            <v>169200</v>
          </cell>
          <cell r="F14">
            <v>16200</v>
          </cell>
          <cell r="G14">
            <v>900</v>
          </cell>
          <cell r="H14">
            <v>900</v>
          </cell>
          <cell r="I14">
            <v>1440</v>
          </cell>
          <cell r="J14">
            <v>1800</v>
          </cell>
          <cell r="K14">
            <v>3600</v>
          </cell>
          <cell r="L14">
            <v>1080</v>
          </cell>
          <cell r="M14">
            <v>68400</v>
          </cell>
          <cell r="N14">
            <v>10</v>
          </cell>
        </row>
        <row r="15">
          <cell r="A15">
            <v>203</v>
          </cell>
          <cell r="B15" t="str">
            <v>C.H.C.</v>
          </cell>
          <cell r="C15" t="str">
            <v>S.KOTA</v>
          </cell>
          <cell r="D15">
            <v>50</v>
          </cell>
          <cell r="E15">
            <v>126000</v>
          </cell>
          <cell r="F15">
            <v>9720</v>
          </cell>
          <cell r="G15">
            <v>360</v>
          </cell>
          <cell r="H15">
            <v>470</v>
          </cell>
          <cell r="I15">
            <v>720</v>
          </cell>
          <cell r="J15">
            <v>360</v>
          </cell>
          <cell r="K15">
            <v>1800</v>
          </cell>
          <cell r="L15">
            <v>360</v>
          </cell>
          <cell r="M15">
            <v>28800</v>
          </cell>
          <cell r="N15">
            <v>10</v>
          </cell>
        </row>
        <row r="16">
          <cell r="A16">
            <v>204</v>
          </cell>
          <cell r="B16" t="str">
            <v>C.H.C.</v>
          </cell>
          <cell r="C16" t="str">
            <v>GAJAPATINAGARAM</v>
          </cell>
          <cell r="D16">
            <v>30</v>
          </cell>
          <cell r="E16">
            <v>81000</v>
          </cell>
          <cell r="F16">
            <v>5040</v>
          </cell>
          <cell r="G16">
            <v>180</v>
          </cell>
          <cell r="H16">
            <v>360</v>
          </cell>
          <cell r="I16">
            <v>360</v>
          </cell>
          <cell r="J16">
            <v>0</v>
          </cell>
          <cell r="K16">
            <v>1080</v>
          </cell>
          <cell r="L16">
            <v>150</v>
          </cell>
          <cell r="M16">
            <v>17280</v>
          </cell>
          <cell r="N16">
            <v>9</v>
          </cell>
        </row>
        <row r="17">
          <cell r="A17">
            <v>205</v>
          </cell>
          <cell r="B17" t="str">
            <v>M.CH.</v>
          </cell>
          <cell r="C17" t="str">
            <v>VIZIANAGARAM</v>
          </cell>
          <cell r="D17">
            <v>140</v>
          </cell>
          <cell r="E17">
            <v>115200</v>
          </cell>
          <cell r="F17">
            <v>18000</v>
          </cell>
          <cell r="G17">
            <v>3240</v>
          </cell>
          <cell r="H17">
            <v>1080</v>
          </cell>
          <cell r="I17">
            <v>5760</v>
          </cell>
          <cell r="J17">
            <v>5760</v>
          </cell>
          <cell r="K17">
            <v>720</v>
          </cell>
          <cell r="L17">
            <v>360</v>
          </cell>
          <cell r="M17">
            <v>97200</v>
          </cell>
          <cell r="N17">
            <v>10</v>
          </cell>
        </row>
        <row r="18">
          <cell r="A18">
            <v>206</v>
          </cell>
          <cell r="B18" t="str">
            <v>C.H.C.</v>
          </cell>
          <cell r="C18" t="str">
            <v>BADANGI</v>
          </cell>
          <cell r="D18">
            <v>30</v>
          </cell>
          <cell r="E18">
            <v>81000</v>
          </cell>
          <cell r="F18">
            <v>5040</v>
          </cell>
          <cell r="G18">
            <v>0</v>
          </cell>
          <cell r="H18">
            <v>360</v>
          </cell>
          <cell r="I18">
            <v>360</v>
          </cell>
          <cell r="J18">
            <v>0</v>
          </cell>
          <cell r="K18">
            <v>1080</v>
          </cell>
          <cell r="L18">
            <v>150</v>
          </cell>
          <cell r="M18">
            <v>17280</v>
          </cell>
          <cell r="N18">
            <v>8</v>
          </cell>
        </row>
        <row r="19">
          <cell r="A19">
            <v>207</v>
          </cell>
          <cell r="B19" t="str">
            <v>C.H.C.</v>
          </cell>
          <cell r="C19" t="str">
            <v>BHOGAPURAM</v>
          </cell>
          <cell r="D19">
            <v>30</v>
          </cell>
          <cell r="E19">
            <v>81000</v>
          </cell>
          <cell r="F19">
            <v>5040</v>
          </cell>
          <cell r="G19">
            <v>0</v>
          </cell>
          <cell r="H19">
            <v>360</v>
          </cell>
          <cell r="I19">
            <v>360</v>
          </cell>
          <cell r="J19">
            <v>0</v>
          </cell>
          <cell r="K19">
            <v>1080</v>
          </cell>
          <cell r="L19">
            <v>150</v>
          </cell>
          <cell r="M19">
            <v>17280</v>
          </cell>
          <cell r="N19">
            <v>8</v>
          </cell>
        </row>
        <row r="20">
          <cell r="A20">
            <v>301</v>
          </cell>
          <cell r="B20" t="str">
            <v>A.H.</v>
          </cell>
          <cell r="C20" t="str">
            <v>NARSIPATNAM</v>
          </cell>
          <cell r="D20">
            <v>100</v>
          </cell>
          <cell r="E20">
            <v>169200</v>
          </cell>
          <cell r="F20">
            <v>16200</v>
          </cell>
          <cell r="G20">
            <v>900</v>
          </cell>
          <cell r="H20">
            <v>900</v>
          </cell>
          <cell r="I20">
            <v>1440</v>
          </cell>
          <cell r="J20">
            <v>1800</v>
          </cell>
          <cell r="K20">
            <v>3600</v>
          </cell>
          <cell r="L20">
            <v>1080</v>
          </cell>
          <cell r="M20">
            <v>68400</v>
          </cell>
          <cell r="N20">
            <v>10</v>
          </cell>
        </row>
        <row r="21">
          <cell r="A21">
            <v>302</v>
          </cell>
          <cell r="B21" t="str">
            <v>A.H.</v>
          </cell>
          <cell r="C21" t="str">
            <v>ANAKAPALLI</v>
          </cell>
          <cell r="D21">
            <v>100</v>
          </cell>
          <cell r="E21">
            <v>169200</v>
          </cell>
          <cell r="F21">
            <v>16200</v>
          </cell>
          <cell r="G21">
            <v>900</v>
          </cell>
          <cell r="H21">
            <v>900</v>
          </cell>
          <cell r="I21">
            <v>1440</v>
          </cell>
          <cell r="J21">
            <v>1800</v>
          </cell>
          <cell r="K21">
            <v>3600</v>
          </cell>
          <cell r="L21">
            <v>1080</v>
          </cell>
          <cell r="M21">
            <v>68400</v>
          </cell>
          <cell r="N21">
            <v>10</v>
          </cell>
        </row>
        <row r="22">
          <cell r="A22">
            <v>303</v>
          </cell>
          <cell r="B22" t="str">
            <v>C.H.C.</v>
          </cell>
          <cell r="C22" t="str">
            <v>ARAKU (T)</v>
          </cell>
          <cell r="D22">
            <v>50</v>
          </cell>
          <cell r="E22">
            <v>126000</v>
          </cell>
          <cell r="F22">
            <v>9720</v>
          </cell>
          <cell r="G22">
            <v>360</v>
          </cell>
          <cell r="H22">
            <v>470</v>
          </cell>
          <cell r="I22">
            <v>720</v>
          </cell>
          <cell r="J22">
            <v>360</v>
          </cell>
          <cell r="K22">
            <v>1800</v>
          </cell>
          <cell r="L22">
            <v>360</v>
          </cell>
          <cell r="M22">
            <v>28800</v>
          </cell>
          <cell r="N22">
            <v>10</v>
          </cell>
        </row>
        <row r="23">
          <cell r="A23">
            <v>304</v>
          </cell>
          <cell r="B23" t="str">
            <v>C.H.C.</v>
          </cell>
          <cell r="C23" t="str">
            <v>PADERU (T)</v>
          </cell>
          <cell r="D23">
            <v>50</v>
          </cell>
          <cell r="E23">
            <v>126000</v>
          </cell>
          <cell r="F23">
            <v>9720</v>
          </cell>
          <cell r="G23">
            <v>360</v>
          </cell>
          <cell r="H23">
            <v>470</v>
          </cell>
          <cell r="I23">
            <v>720</v>
          </cell>
          <cell r="J23">
            <v>360</v>
          </cell>
          <cell r="K23">
            <v>1800</v>
          </cell>
          <cell r="L23">
            <v>360</v>
          </cell>
          <cell r="M23">
            <v>28800</v>
          </cell>
          <cell r="N23">
            <v>10</v>
          </cell>
        </row>
        <row r="24">
          <cell r="A24">
            <v>305</v>
          </cell>
          <cell r="B24" t="str">
            <v>C.H.C.</v>
          </cell>
          <cell r="C24" t="str">
            <v>AGANAMPUDI</v>
          </cell>
          <cell r="D24">
            <v>50</v>
          </cell>
          <cell r="E24">
            <v>126000</v>
          </cell>
          <cell r="F24">
            <v>9720</v>
          </cell>
          <cell r="G24">
            <v>360</v>
          </cell>
          <cell r="H24">
            <v>470</v>
          </cell>
          <cell r="I24">
            <v>720</v>
          </cell>
          <cell r="J24">
            <v>360</v>
          </cell>
          <cell r="K24">
            <v>1800</v>
          </cell>
          <cell r="L24">
            <v>360</v>
          </cell>
          <cell r="M24">
            <v>28800</v>
          </cell>
          <cell r="N24">
            <v>10</v>
          </cell>
        </row>
        <row r="25">
          <cell r="A25">
            <v>306</v>
          </cell>
          <cell r="B25" t="str">
            <v>C.H.C.</v>
          </cell>
          <cell r="C25" t="str">
            <v>KOTAPADU</v>
          </cell>
          <cell r="D25">
            <v>30</v>
          </cell>
          <cell r="E25">
            <v>81000</v>
          </cell>
          <cell r="F25">
            <v>5040</v>
          </cell>
          <cell r="G25">
            <v>0</v>
          </cell>
          <cell r="H25">
            <v>360</v>
          </cell>
          <cell r="I25">
            <v>360</v>
          </cell>
          <cell r="J25">
            <v>0</v>
          </cell>
          <cell r="K25">
            <v>1080</v>
          </cell>
          <cell r="L25">
            <v>150</v>
          </cell>
          <cell r="M25">
            <v>17280</v>
          </cell>
          <cell r="N25">
            <v>8</v>
          </cell>
        </row>
        <row r="26">
          <cell r="A26">
            <v>307</v>
          </cell>
          <cell r="B26" t="str">
            <v>C.H.C.</v>
          </cell>
          <cell r="C26" t="str">
            <v>KOTAURATLA</v>
          </cell>
          <cell r="D26">
            <v>30</v>
          </cell>
          <cell r="E26">
            <v>81000</v>
          </cell>
          <cell r="F26">
            <v>5040</v>
          </cell>
          <cell r="G26">
            <v>0</v>
          </cell>
          <cell r="H26">
            <v>360</v>
          </cell>
          <cell r="I26">
            <v>360</v>
          </cell>
          <cell r="J26">
            <v>0</v>
          </cell>
          <cell r="K26">
            <v>1080</v>
          </cell>
          <cell r="L26">
            <v>150</v>
          </cell>
          <cell r="M26">
            <v>17280</v>
          </cell>
          <cell r="N26">
            <v>8</v>
          </cell>
        </row>
        <row r="27">
          <cell r="A27">
            <v>308</v>
          </cell>
          <cell r="B27" t="str">
            <v>C.H.C.</v>
          </cell>
          <cell r="C27" t="str">
            <v>NAKKAPALLI</v>
          </cell>
          <cell r="D27">
            <v>30</v>
          </cell>
          <cell r="E27">
            <v>81000</v>
          </cell>
          <cell r="F27">
            <v>5040</v>
          </cell>
          <cell r="G27">
            <v>0</v>
          </cell>
          <cell r="H27">
            <v>360</v>
          </cell>
          <cell r="I27">
            <v>360</v>
          </cell>
          <cell r="J27">
            <v>100</v>
          </cell>
          <cell r="K27">
            <v>1080</v>
          </cell>
          <cell r="L27">
            <v>150</v>
          </cell>
          <cell r="M27">
            <v>17280</v>
          </cell>
          <cell r="N27">
            <v>9</v>
          </cell>
        </row>
        <row r="28">
          <cell r="A28">
            <v>401</v>
          </cell>
          <cell r="B28" t="str">
            <v>D.H.</v>
          </cell>
          <cell r="C28" t="str">
            <v>RAJAHMUNDRY</v>
          </cell>
          <cell r="D28">
            <v>250</v>
          </cell>
          <cell r="E28">
            <v>324000</v>
          </cell>
          <cell r="F28">
            <v>46800</v>
          </cell>
          <cell r="G28">
            <v>4680</v>
          </cell>
          <cell r="H28">
            <v>1440</v>
          </cell>
          <cell r="I28">
            <v>3600</v>
          </cell>
          <cell r="J28">
            <v>5040</v>
          </cell>
          <cell r="K28">
            <v>14400</v>
          </cell>
          <cell r="L28">
            <v>5400</v>
          </cell>
          <cell r="M28">
            <v>162000</v>
          </cell>
          <cell r="N28">
            <v>10</v>
          </cell>
        </row>
        <row r="29">
          <cell r="A29">
            <v>402</v>
          </cell>
          <cell r="B29" t="str">
            <v>A.H.</v>
          </cell>
          <cell r="C29" t="str">
            <v>AMALAPURAM</v>
          </cell>
          <cell r="D29">
            <v>100</v>
          </cell>
          <cell r="E29">
            <v>169200</v>
          </cell>
          <cell r="F29">
            <v>16200</v>
          </cell>
          <cell r="G29">
            <v>900</v>
          </cell>
          <cell r="H29">
            <v>900</v>
          </cell>
          <cell r="I29">
            <v>1440</v>
          </cell>
          <cell r="J29">
            <v>1800</v>
          </cell>
          <cell r="K29">
            <v>3600</v>
          </cell>
          <cell r="L29">
            <v>1080</v>
          </cell>
          <cell r="M29">
            <v>68400</v>
          </cell>
          <cell r="N29">
            <v>10</v>
          </cell>
        </row>
        <row r="30">
          <cell r="A30">
            <v>403</v>
          </cell>
          <cell r="B30" t="str">
            <v>C.H.C.</v>
          </cell>
          <cell r="C30" t="str">
            <v>RAZOLE</v>
          </cell>
          <cell r="D30">
            <v>50</v>
          </cell>
          <cell r="E30">
            <v>126000</v>
          </cell>
          <cell r="F30">
            <v>9720</v>
          </cell>
          <cell r="G30">
            <v>360</v>
          </cell>
          <cell r="H30">
            <v>470</v>
          </cell>
          <cell r="I30">
            <v>720</v>
          </cell>
          <cell r="J30">
            <v>0</v>
          </cell>
          <cell r="K30">
            <v>1800</v>
          </cell>
          <cell r="L30">
            <v>0</v>
          </cell>
          <cell r="M30">
            <v>28800</v>
          </cell>
          <cell r="N30">
            <v>8</v>
          </cell>
        </row>
        <row r="31">
          <cell r="A31">
            <v>404</v>
          </cell>
          <cell r="B31" t="str">
            <v>A.H.</v>
          </cell>
          <cell r="C31" t="str">
            <v>RAMCHANDRAPURAM</v>
          </cell>
          <cell r="D31">
            <v>100</v>
          </cell>
          <cell r="E31">
            <v>169200</v>
          </cell>
          <cell r="F31">
            <v>16200</v>
          </cell>
          <cell r="G31">
            <v>900</v>
          </cell>
          <cell r="H31">
            <v>900</v>
          </cell>
          <cell r="I31">
            <v>1440</v>
          </cell>
          <cell r="J31">
            <v>0</v>
          </cell>
          <cell r="K31">
            <v>3600</v>
          </cell>
          <cell r="L31">
            <v>1080</v>
          </cell>
          <cell r="M31">
            <v>68400</v>
          </cell>
          <cell r="N31">
            <v>9</v>
          </cell>
        </row>
        <row r="32">
          <cell r="A32">
            <v>405</v>
          </cell>
          <cell r="B32" t="str">
            <v>C.H.C.</v>
          </cell>
          <cell r="C32" t="str">
            <v>KOTHAPET</v>
          </cell>
          <cell r="D32">
            <v>50</v>
          </cell>
          <cell r="E32">
            <v>126000</v>
          </cell>
          <cell r="F32">
            <v>9720</v>
          </cell>
          <cell r="G32">
            <v>360</v>
          </cell>
          <cell r="H32">
            <v>470</v>
          </cell>
          <cell r="I32">
            <v>720</v>
          </cell>
          <cell r="J32">
            <v>0</v>
          </cell>
          <cell r="K32">
            <v>1800</v>
          </cell>
          <cell r="L32">
            <v>360</v>
          </cell>
          <cell r="M32">
            <v>28800</v>
          </cell>
          <cell r="N32">
            <v>9</v>
          </cell>
        </row>
        <row r="33">
          <cell r="A33">
            <v>406</v>
          </cell>
          <cell r="B33" t="str">
            <v>C.H.C.</v>
          </cell>
          <cell r="C33" t="str">
            <v>PRATHIPADU</v>
          </cell>
          <cell r="D33">
            <v>30</v>
          </cell>
          <cell r="E33">
            <v>81000</v>
          </cell>
          <cell r="F33">
            <v>5040</v>
          </cell>
          <cell r="G33">
            <v>0</v>
          </cell>
          <cell r="H33">
            <v>360</v>
          </cell>
          <cell r="I33">
            <v>360</v>
          </cell>
          <cell r="J33">
            <v>0</v>
          </cell>
          <cell r="K33">
            <v>1080</v>
          </cell>
          <cell r="L33">
            <v>0</v>
          </cell>
          <cell r="M33">
            <v>17280</v>
          </cell>
          <cell r="N33">
            <v>7</v>
          </cell>
        </row>
        <row r="34">
          <cell r="A34">
            <v>407</v>
          </cell>
          <cell r="B34" t="str">
            <v>C.H.C.</v>
          </cell>
          <cell r="C34" t="str">
            <v>R.CHODAVARAM (T)</v>
          </cell>
          <cell r="D34">
            <v>50</v>
          </cell>
          <cell r="E34">
            <v>126000</v>
          </cell>
          <cell r="F34">
            <v>9720</v>
          </cell>
          <cell r="G34">
            <v>0</v>
          </cell>
          <cell r="H34">
            <v>470</v>
          </cell>
          <cell r="I34">
            <v>720</v>
          </cell>
          <cell r="J34">
            <v>360</v>
          </cell>
          <cell r="K34">
            <v>1800</v>
          </cell>
          <cell r="L34">
            <v>360</v>
          </cell>
          <cell r="M34">
            <v>28800</v>
          </cell>
          <cell r="N34">
            <v>9</v>
          </cell>
        </row>
        <row r="35">
          <cell r="A35">
            <v>408</v>
          </cell>
          <cell r="B35" t="str">
            <v>C.H.C.</v>
          </cell>
          <cell r="C35" t="str">
            <v>Y.RAMAVARAM</v>
          </cell>
          <cell r="D35">
            <v>30</v>
          </cell>
          <cell r="E35">
            <v>81000</v>
          </cell>
          <cell r="F35">
            <v>5040</v>
          </cell>
          <cell r="G35">
            <v>0</v>
          </cell>
          <cell r="H35">
            <v>360</v>
          </cell>
          <cell r="I35">
            <v>360</v>
          </cell>
          <cell r="J35">
            <v>0</v>
          </cell>
          <cell r="K35">
            <v>0</v>
          </cell>
          <cell r="L35">
            <v>0</v>
          </cell>
          <cell r="M35">
            <v>17280</v>
          </cell>
          <cell r="N35">
            <v>6</v>
          </cell>
        </row>
        <row r="36">
          <cell r="A36">
            <v>409</v>
          </cell>
          <cell r="B36" t="str">
            <v>C.H.C.</v>
          </cell>
          <cell r="C36" t="str">
            <v>PEDDAPURAM</v>
          </cell>
          <cell r="D36">
            <v>50</v>
          </cell>
          <cell r="E36">
            <v>126000</v>
          </cell>
          <cell r="F36">
            <v>9720</v>
          </cell>
          <cell r="G36">
            <v>360</v>
          </cell>
          <cell r="H36">
            <v>470</v>
          </cell>
          <cell r="I36">
            <v>720</v>
          </cell>
          <cell r="J36">
            <v>0</v>
          </cell>
          <cell r="K36">
            <v>1800</v>
          </cell>
          <cell r="L36">
            <v>0</v>
          </cell>
          <cell r="M36">
            <v>28800</v>
          </cell>
          <cell r="N36">
            <v>8</v>
          </cell>
        </row>
        <row r="37">
          <cell r="A37">
            <v>410</v>
          </cell>
          <cell r="B37" t="str">
            <v>A.H.</v>
          </cell>
          <cell r="C37" t="str">
            <v>TUNI</v>
          </cell>
          <cell r="D37">
            <v>100</v>
          </cell>
          <cell r="E37">
            <v>169200</v>
          </cell>
          <cell r="F37">
            <v>16200</v>
          </cell>
          <cell r="G37">
            <v>900</v>
          </cell>
          <cell r="H37">
            <v>900</v>
          </cell>
          <cell r="I37">
            <v>1440</v>
          </cell>
          <cell r="J37">
            <v>1800</v>
          </cell>
          <cell r="K37">
            <v>3600</v>
          </cell>
          <cell r="L37">
            <v>1080</v>
          </cell>
          <cell r="M37">
            <v>68400</v>
          </cell>
          <cell r="N37">
            <v>10</v>
          </cell>
        </row>
        <row r="38">
          <cell r="A38">
            <v>411</v>
          </cell>
          <cell r="B38" t="str">
            <v>C.H.C.</v>
          </cell>
          <cell r="C38" t="str">
            <v>ANAPARTHY</v>
          </cell>
          <cell r="D38">
            <v>30</v>
          </cell>
          <cell r="E38">
            <v>81000</v>
          </cell>
          <cell r="F38">
            <v>5040</v>
          </cell>
          <cell r="G38">
            <v>0</v>
          </cell>
          <cell r="H38">
            <v>360</v>
          </cell>
          <cell r="I38">
            <v>360</v>
          </cell>
          <cell r="J38">
            <v>0</v>
          </cell>
          <cell r="K38">
            <v>1080</v>
          </cell>
          <cell r="L38">
            <v>150</v>
          </cell>
          <cell r="M38">
            <v>17280</v>
          </cell>
          <cell r="N38">
            <v>8</v>
          </cell>
        </row>
        <row r="39">
          <cell r="A39">
            <v>501</v>
          </cell>
          <cell r="B39" t="str">
            <v>D.H.</v>
          </cell>
          <cell r="C39" t="str">
            <v>ELURU</v>
          </cell>
          <cell r="D39">
            <v>350</v>
          </cell>
          <cell r="E39">
            <v>390550</v>
          </cell>
          <cell r="F39">
            <v>50400</v>
          </cell>
          <cell r="G39">
            <v>3960</v>
          </cell>
          <cell r="H39">
            <v>1440</v>
          </cell>
          <cell r="I39">
            <v>3600</v>
          </cell>
          <cell r="J39">
            <v>5760</v>
          </cell>
          <cell r="K39">
            <v>11160</v>
          </cell>
          <cell r="L39">
            <v>4680</v>
          </cell>
          <cell r="M39">
            <v>180000</v>
          </cell>
          <cell r="N39">
            <v>10</v>
          </cell>
        </row>
        <row r="40">
          <cell r="A40">
            <v>502</v>
          </cell>
          <cell r="B40" t="str">
            <v>C.H.C.</v>
          </cell>
          <cell r="C40" t="str">
            <v>KOVVUR</v>
          </cell>
          <cell r="D40">
            <v>50</v>
          </cell>
          <cell r="E40">
            <v>126000</v>
          </cell>
          <cell r="F40">
            <v>9720</v>
          </cell>
          <cell r="G40">
            <v>360</v>
          </cell>
          <cell r="H40">
            <v>470</v>
          </cell>
          <cell r="I40">
            <v>720</v>
          </cell>
          <cell r="J40">
            <v>360</v>
          </cell>
          <cell r="K40">
            <v>1800</v>
          </cell>
          <cell r="L40">
            <v>360</v>
          </cell>
          <cell r="M40">
            <v>28800</v>
          </cell>
          <cell r="N40">
            <v>10</v>
          </cell>
        </row>
        <row r="41">
          <cell r="A41">
            <v>503</v>
          </cell>
          <cell r="B41" t="str">
            <v>A.H.</v>
          </cell>
          <cell r="C41" t="str">
            <v>TANUKU</v>
          </cell>
          <cell r="D41">
            <v>100</v>
          </cell>
          <cell r="E41">
            <v>169200</v>
          </cell>
          <cell r="F41">
            <v>16200</v>
          </cell>
          <cell r="G41">
            <v>900</v>
          </cell>
          <cell r="H41">
            <v>900</v>
          </cell>
          <cell r="I41">
            <v>1440</v>
          </cell>
          <cell r="J41">
            <v>1800</v>
          </cell>
          <cell r="K41">
            <v>3600</v>
          </cell>
          <cell r="L41">
            <v>1080</v>
          </cell>
          <cell r="M41">
            <v>68400</v>
          </cell>
          <cell r="N41">
            <v>10</v>
          </cell>
        </row>
        <row r="42">
          <cell r="A42">
            <v>504</v>
          </cell>
          <cell r="B42" t="str">
            <v>C.H.C.</v>
          </cell>
          <cell r="C42" t="str">
            <v>NARSAPUR</v>
          </cell>
          <cell r="D42">
            <v>50</v>
          </cell>
          <cell r="E42">
            <v>126000</v>
          </cell>
          <cell r="F42">
            <v>9720</v>
          </cell>
          <cell r="G42">
            <v>360</v>
          </cell>
          <cell r="H42">
            <v>470</v>
          </cell>
          <cell r="I42">
            <v>720</v>
          </cell>
          <cell r="J42">
            <v>360</v>
          </cell>
          <cell r="K42">
            <v>1800</v>
          </cell>
          <cell r="L42">
            <v>360</v>
          </cell>
          <cell r="M42">
            <v>28800</v>
          </cell>
          <cell r="N42">
            <v>10</v>
          </cell>
        </row>
        <row r="43">
          <cell r="A43">
            <v>505</v>
          </cell>
          <cell r="B43" t="str">
            <v>C.H.C.</v>
          </cell>
          <cell r="C43" t="str">
            <v>PALACOLE</v>
          </cell>
          <cell r="D43">
            <v>50</v>
          </cell>
          <cell r="E43">
            <v>126000</v>
          </cell>
          <cell r="F43">
            <v>9720</v>
          </cell>
          <cell r="G43">
            <v>360</v>
          </cell>
          <cell r="H43">
            <v>470</v>
          </cell>
          <cell r="I43">
            <v>720</v>
          </cell>
          <cell r="J43">
            <v>360</v>
          </cell>
          <cell r="K43">
            <v>1800</v>
          </cell>
          <cell r="L43">
            <v>360</v>
          </cell>
          <cell r="M43">
            <v>28800</v>
          </cell>
          <cell r="N43">
            <v>10</v>
          </cell>
        </row>
        <row r="44">
          <cell r="A44">
            <v>506</v>
          </cell>
          <cell r="B44" t="str">
            <v>A.H.</v>
          </cell>
          <cell r="C44" t="str">
            <v>TADEPALLIGUDEM</v>
          </cell>
          <cell r="D44">
            <v>100</v>
          </cell>
          <cell r="E44">
            <v>169200</v>
          </cell>
          <cell r="F44">
            <v>16200</v>
          </cell>
          <cell r="G44">
            <v>900</v>
          </cell>
          <cell r="H44">
            <v>900</v>
          </cell>
          <cell r="I44">
            <v>1440</v>
          </cell>
          <cell r="J44">
            <v>1800</v>
          </cell>
          <cell r="K44">
            <v>3600</v>
          </cell>
          <cell r="L44">
            <v>1080</v>
          </cell>
          <cell r="M44">
            <v>68400</v>
          </cell>
          <cell r="N44">
            <v>10</v>
          </cell>
        </row>
        <row r="45">
          <cell r="A45">
            <v>507</v>
          </cell>
          <cell r="B45" t="str">
            <v>C.H.C.</v>
          </cell>
          <cell r="C45" t="str">
            <v>CHINTALAPUDI</v>
          </cell>
          <cell r="D45">
            <v>30</v>
          </cell>
          <cell r="E45">
            <v>81000</v>
          </cell>
          <cell r="F45">
            <v>5040</v>
          </cell>
          <cell r="G45">
            <v>0</v>
          </cell>
          <cell r="H45">
            <v>360</v>
          </cell>
          <cell r="I45">
            <v>360</v>
          </cell>
          <cell r="J45">
            <v>50</v>
          </cell>
          <cell r="K45">
            <v>1080</v>
          </cell>
          <cell r="L45">
            <v>150</v>
          </cell>
          <cell r="M45">
            <v>17280</v>
          </cell>
          <cell r="N45">
            <v>9</v>
          </cell>
        </row>
        <row r="46">
          <cell r="A46">
            <v>508</v>
          </cell>
          <cell r="B46" t="str">
            <v>C.H.C.</v>
          </cell>
          <cell r="C46" t="str">
            <v>BHIMAVARAM</v>
          </cell>
          <cell r="D46">
            <v>50</v>
          </cell>
          <cell r="E46">
            <v>126000</v>
          </cell>
          <cell r="F46">
            <v>9720</v>
          </cell>
          <cell r="G46">
            <v>360</v>
          </cell>
          <cell r="H46">
            <v>470</v>
          </cell>
          <cell r="I46">
            <v>720</v>
          </cell>
          <cell r="J46">
            <v>360</v>
          </cell>
          <cell r="K46">
            <v>1800</v>
          </cell>
          <cell r="L46">
            <v>360</v>
          </cell>
          <cell r="M46">
            <v>28800</v>
          </cell>
          <cell r="N46">
            <v>10</v>
          </cell>
        </row>
        <row r="47">
          <cell r="A47">
            <v>509</v>
          </cell>
          <cell r="B47" t="str">
            <v>A.H.</v>
          </cell>
          <cell r="C47" t="str">
            <v>JAGAREDDYGUDEM</v>
          </cell>
          <cell r="D47">
            <v>100</v>
          </cell>
          <cell r="E47">
            <v>169200</v>
          </cell>
          <cell r="F47">
            <v>16200</v>
          </cell>
          <cell r="G47">
            <v>900</v>
          </cell>
          <cell r="H47">
            <v>900</v>
          </cell>
          <cell r="I47">
            <v>1440</v>
          </cell>
          <cell r="J47">
            <v>1800</v>
          </cell>
          <cell r="K47">
            <v>3600</v>
          </cell>
          <cell r="L47">
            <v>1080</v>
          </cell>
          <cell r="M47">
            <v>68400</v>
          </cell>
          <cell r="N47">
            <v>10</v>
          </cell>
        </row>
        <row r="48">
          <cell r="A48">
            <v>601</v>
          </cell>
          <cell r="B48" t="str">
            <v>D.H.</v>
          </cell>
          <cell r="C48" t="str">
            <v>MACHILIPATNAM</v>
          </cell>
          <cell r="D48">
            <v>350</v>
          </cell>
          <cell r="E48">
            <v>390550</v>
          </cell>
          <cell r="F48">
            <v>50400</v>
          </cell>
          <cell r="G48">
            <v>3960</v>
          </cell>
          <cell r="H48">
            <v>1440</v>
          </cell>
          <cell r="I48">
            <v>3600</v>
          </cell>
          <cell r="J48">
            <v>5760</v>
          </cell>
          <cell r="K48">
            <v>11160</v>
          </cell>
          <cell r="L48">
            <v>4680</v>
          </cell>
          <cell r="M48">
            <v>180000</v>
          </cell>
          <cell r="N48">
            <v>10</v>
          </cell>
        </row>
        <row r="49">
          <cell r="A49">
            <v>602</v>
          </cell>
          <cell r="B49" t="str">
            <v>C.H.C.</v>
          </cell>
          <cell r="C49" t="str">
            <v>AVANIGADDA</v>
          </cell>
          <cell r="D49">
            <v>50</v>
          </cell>
          <cell r="E49">
            <v>126000</v>
          </cell>
          <cell r="F49">
            <v>9720</v>
          </cell>
          <cell r="G49">
            <v>360</v>
          </cell>
          <cell r="H49">
            <v>470</v>
          </cell>
          <cell r="I49">
            <v>720</v>
          </cell>
          <cell r="J49">
            <v>360</v>
          </cell>
          <cell r="K49">
            <v>1800</v>
          </cell>
          <cell r="L49">
            <v>360</v>
          </cell>
          <cell r="M49">
            <v>28800</v>
          </cell>
          <cell r="N49">
            <v>10</v>
          </cell>
        </row>
        <row r="50">
          <cell r="A50">
            <v>603</v>
          </cell>
          <cell r="B50" t="str">
            <v>C.H.C.</v>
          </cell>
          <cell r="C50" t="str">
            <v>NANDIGAMA</v>
          </cell>
          <cell r="D50">
            <v>50</v>
          </cell>
          <cell r="E50">
            <v>126000</v>
          </cell>
          <cell r="F50">
            <v>9720</v>
          </cell>
          <cell r="G50">
            <v>360</v>
          </cell>
          <cell r="H50">
            <v>470</v>
          </cell>
          <cell r="I50">
            <v>720</v>
          </cell>
          <cell r="J50">
            <v>360</v>
          </cell>
          <cell r="K50">
            <v>1800</v>
          </cell>
          <cell r="L50">
            <v>360</v>
          </cell>
          <cell r="M50">
            <v>28800</v>
          </cell>
          <cell r="N50">
            <v>10</v>
          </cell>
        </row>
        <row r="51">
          <cell r="A51">
            <v>604</v>
          </cell>
          <cell r="B51" t="str">
            <v>A.H.</v>
          </cell>
          <cell r="C51" t="str">
            <v>NUZIVEEDU</v>
          </cell>
          <cell r="D51">
            <v>100</v>
          </cell>
          <cell r="E51">
            <v>169200</v>
          </cell>
          <cell r="F51">
            <v>16200</v>
          </cell>
          <cell r="G51">
            <v>900</v>
          </cell>
          <cell r="H51">
            <v>900</v>
          </cell>
          <cell r="I51">
            <v>1440</v>
          </cell>
          <cell r="J51">
            <v>1800</v>
          </cell>
          <cell r="K51">
            <v>3600</v>
          </cell>
          <cell r="L51">
            <v>1080</v>
          </cell>
          <cell r="M51">
            <v>68400</v>
          </cell>
          <cell r="N51">
            <v>10</v>
          </cell>
        </row>
        <row r="52">
          <cell r="A52">
            <v>605</v>
          </cell>
          <cell r="B52" t="str">
            <v>C.H.C.</v>
          </cell>
          <cell r="C52" t="str">
            <v>THIRUVURU</v>
          </cell>
          <cell r="D52">
            <v>50</v>
          </cell>
          <cell r="E52">
            <v>126000</v>
          </cell>
          <cell r="F52">
            <v>9720</v>
          </cell>
          <cell r="G52">
            <v>360</v>
          </cell>
          <cell r="H52">
            <v>470</v>
          </cell>
          <cell r="I52">
            <v>720</v>
          </cell>
          <cell r="J52">
            <v>360</v>
          </cell>
          <cell r="K52">
            <v>1800</v>
          </cell>
          <cell r="L52">
            <v>360</v>
          </cell>
          <cell r="M52">
            <v>28800</v>
          </cell>
          <cell r="N52">
            <v>10</v>
          </cell>
        </row>
        <row r="53">
          <cell r="A53">
            <v>606</v>
          </cell>
          <cell r="B53" t="str">
            <v>A.H.</v>
          </cell>
          <cell r="C53" t="str">
            <v>GUDIVADA</v>
          </cell>
          <cell r="D53">
            <v>100</v>
          </cell>
          <cell r="E53">
            <v>169200</v>
          </cell>
          <cell r="F53">
            <v>16200</v>
          </cell>
          <cell r="G53">
            <v>900</v>
          </cell>
          <cell r="H53">
            <v>900</v>
          </cell>
          <cell r="I53">
            <v>1440</v>
          </cell>
          <cell r="J53">
            <v>1800</v>
          </cell>
          <cell r="K53">
            <v>3600</v>
          </cell>
          <cell r="L53">
            <v>1080</v>
          </cell>
          <cell r="M53">
            <v>68400</v>
          </cell>
          <cell r="N53">
            <v>10</v>
          </cell>
        </row>
        <row r="54">
          <cell r="A54">
            <v>607</v>
          </cell>
          <cell r="B54" t="str">
            <v>C.H.C.</v>
          </cell>
          <cell r="C54" t="str">
            <v>MYLAVARAM</v>
          </cell>
          <cell r="D54">
            <v>30</v>
          </cell>
          <cell r="E54">
            <v>81000</v>
          </cell>
          <cell r="F54">
            <v>5040</v>
          </cell>
          <cell r="G54">
            <v>180</v>
          </cell>
          <cell r="H54">
            <v>360</v>
          </cell>
          <cell r="I54">
            <v>360</v>
          </cell>
          <cell r="J54">
            <v>0</v>
          </cell>
          <cell r="K54">
            <v>1080</v>
          </cell>
          <cell r="L54">
            <v>150</v>
          </cell>
          <cell r="M54">
            <v>17280</v>
          </cell>
          <cell r="N54">
            <v>9</v>
          </cell>
        </row>
        <row r="55">
          <cell r="A55">
            <v>608</v>
          </cell>
          <cell r="B55" t="str">
            <v>C.H.C.</v>
          </cell>
          <cell r="C55" t="str">
            <v>VUYUURU</v>
          </cell>
          <cell r="D55">
            <v>30</v>
          </cell>
          <cell r="E55">
            <v>81000</v>
          </cell>
          <cell r="F55">
            <v>5040</v>
          </cell>
          <cell r="G55">
            <v>180</v>
          </cell>
          <cell r="H55">
            <v>360</v>
          </cell>
          <cell r="I55">
            <v>360</v>
          </cell>
          <cell r="J55">
            <v>0</v>
          </cell>
          <cell r="K55">
            <v>1080</v>
          </cell>
          <cell r="L55">
            <v>150</v>
          </cell>
          <cell r="M55">
            <v>17280</v>
          </cell>
          <cell r="N55">
            <v>9</v>
          </cell>
        </row>
        <row r="56">
          <cell r="A56">
            <v>701</v>
          </cell>
          <cell r="B56" t="str">
            <v>D.H.</v>
          </cell>
          <cell r="C56" t="str">
            <v>TENALI</v>
          </cell>
          <cell r="D56">
            <v>200</v>
          </cell>
          <cell r="E56">
            <v>288000</v>
          </cell>
          <cell r="F56">
            <v>23400</v>
          </cell>
          <cell r="G56">
            <v>2160</v>
          </cell>
          <cell r="H56">
            <v>1080</v>
          </cell>
          <cell r="I56">
            <v>2160</v>
          </cell>
          <cell r="J56">
            <v>5040</v>
          </cell>
          <cell r="K56">
            <v>10800</v>
          </cell>
          <cell r="L56">
            <v>3600</v>
          </cell>
          <cell r="M56">
            <v>144000</v>
          </cell>
          <cell r="N56">
            <v>10</v>
          </cell>
        </row>
        <row r="57">
          <cell r="A57">
            <v>702</v>
          </cell>
          <cell r="B57" t="str">
            <v>C.H.C.</v>
          </cell>
          <cell r="C57" t="str">
            <v>REPALLE</v>
          </cell>
          <cell r="D57">
            <v>30</v>
          </cell>
          <cell r="E57">
            <v>81000</v>
          </cell>
          <cell r="F57">
            <v>5040</v>
          </cell>
          <cell r="G57">
            <v>0</v>
          </cell>
          <cell r="H57">
            <v>360</v>
          </cell>
          <cell r="I57">
            <v>360</v>
          </cell>
          <cell r="J57">
            <v>0</v>
          </cell>
          <cell r="K57">
            <v>1080</v>
          </cell>
          <cell r="L57">
            <v>150</v>
          </cell>
          <cell r="M57">
            <v>17280</v>
          </cell>
          <cell r="N57">
            <v>8</v>
          </cell>
        </row>
        <row r="58">
          <cell r="A58">
            <v>703</v>
          </cell>
          <cell r="B58" t="str">
            <v>A.H.</v>
          </cell>
          <cell r="C58" t="str">
            <v>BAPATLA</v>
          </cell>
          <cell r="D58">
            <v>100</v>
          </cell>
          <cell r="E58">
            <v>169200</v>
          </cell>
          <cell r="F58">
            <v>16200</v>
          </cell>
          <cell r="G58">
            <v>900</v>
          </cell>
          <cell r="H58">
            <v>900</v>
          </cell>
          <cell r="I58">
            <v>1440</v>
          </cell>
          <cell r="J58">
            <v>1800</v>
          </cell>
          <cell r="K58">
            <v>3600</v>
          </cell>
          <cell r="L58">
            <v>1080</v>
          </cell>
          <cell r="M58">
            <v>68400</v>
          </cell>
          <cell r="N58">
            <v>10</v>
          </cell>
        </row>
        <row r="59">
          <cell r="A59">
            <v>704</v>
          </cell>
          <cell r="B59" t="str">
            <v>A.H.</v>
          </cell>
          <cell r="C59" t="str">
            <v>NARASARAOPET</v>
          </cell>
          <cell r="D59">
            <v>100</v>
          </cell>
          <cell r="E59">
            <v>169200</v>
          </cell>
          <cell r="F59">
            <v>16200</v>
          </cell>
          <cell r="G59">
            <v>900</v>
          </cell>
          <cell r="H59">
            <v>900</v>
          </cell>
          <cell r="I59">
            <v>1440</v>
          </cell>
          <cell r="J59">
            <v>1800</v>
          </cell>
          <cell r="K59">
            <v>3600</v>
          </cell>
          <cell r="L59">
            <v>1080</v>
          </cell>
          <cell r="M59">
            <v>68400</v>
          </cell>
          <cell r="N59">
            <v>10</v>
          </cell>
        </row>
        <row r="60">
          <cell r="A60">
            <v>705</v>
          </cell>
          <cell r="B60" t="str">
            <v>C.H.C.</v>
          </cell>
          <cell r="C60" t="str">
            <v>MAACHERLA</v>
          </cell>
          <cell r="D60">
            <v>30</v>
          </cell>
          <cell r="E60">
            <v>81000</v>
          </cell>
          <cell r="F60">
            <v>5040</v>
          </cell>
          <cell r="G60">
            <v>180</v>
          </cell>
          <cell r="H60">
            <v>360</v>
          </cell>
          <cell r="I60">
            <v>360</v>
          </cell>
          <cell r="J60">
            <v>0</v>
          </cell>
          <cell r="K60">
            <v>1080</v>
          </cell>
          <cell r="L60">
            <v>150</v>
          </cell>
          <cell r="M60">
            <v>17280</v>
          </cell>
          <cell r="N60">
            <v>9</v>
          </cell>
        </row>
        <row r="61">
          <cell r="A61">
            <v>706</v>
          </cell>
          <cell r="B61" t="str">
            <v>C.H.C.</v>
          </cell>
          <cell r="C61" t="str">
            <v>SATTENAPALLI</v>
          </cell>
          <cell r="D61">
            <v>50</v>
          </cell>
          <cell r="E61">
            <v>126000</v>
          </cell>
          <cell r="F61">
            <v>9720</v>
          </cell>
          <cell r="G61">
            <v>360</v>
          </cell>
          <cell r="H61">
            <v>470</v>
          </cell>
          <cell r="I61">
            <v>720</v>
          </cell>
          <cell r="J61">
            <v>0</v>
          </cell>
          <cell r="K61">
            <v>1800</v>
          </cell>
          <cell r="L61">
            <v>360</v>
          </cell>
          <cell r="M61">
            <v>28800</v>
          </cell>
          <cell r="N61">
            <v>9</v>
          </cell>
        </row>
        <row r="62">
          <cell r="A62">
            <v>707</v>
          </cell>
          <cell r="B62" t="str">
            <v>C.H.C.</v>
          </cell>
          <cell r="C62" t="str">
            <v>CHILAKALURIPET</v>
          </cell>
          <cell r="D62">
            <v>30</v>
          </cell>
          <cell r="E62">
            <v>81000</v>
          </cell>
          <cell r="F62">
            <v>5040</v>
          </cell>
          <cell r="G62">
            <v>0</v>
          </cell>
          <cell r="H62">
            <v>360</v>
          </cell>
          <cell r="I62">
            <v>360</v>
          </cell>
          <cell r="J62">
            <v>0</v>
          </cell>
          <cell r="K62">
            <v>1080</v>
          </cell>
          <cell r="L62">
            <v>150</v>
          </cell>
          <cell r="M62">
            <v>17280</v>
          </cell>
          <cell r="N62">
            <v>8</v>
          </cell>
        </row>
        <row r="63">
          <cell r="A63">
            <v>708</v>
          </cell>
          <cell r="B63" t="str">
            <v>C.H.C.</v>
          </cell>
          <cell r="C63" t="str">
            <v>AMARAVATHI</v>
          </cell>
          <cell r="D63">
            <v>30</v>
          </cell>
          <cell r="E63">
            <v>81000</v>
          </cell>
          <cell r="F63">
            <v>5040</v>
          </cell>
          <cell r="G63">
            <v>0</v>
          </cell>
          <cell r="H63">
            <v>360</v>
          </cell>
          <cell r="I63">
            <v>360</v>
          </cell>
          <cell r="J63">
            <v>0</v>
          </cell>
          <cell r="K63">
            <v>1080</v>
          </cell>
          <cell r="L63">
            <v>150</v>
          </cell>
          <cell r="M63">
            <v>17280</v>
          </cell>
          <cell r="N63">
            <v>8</v>
          </cell>
        </row>
        <row r="64">
          <cell r="A64">
            <v>709</v>
          </cell>
          <cell r="B64" t="str">
            <v>C.H.C.</v>
          </cell>
          <cell r="C64" t="str">
            <v>VIJAPURI SOUTH</v>
          </cell>
          <cell r="D64">
            <v>20</v>
          </cell>
          <cell r="E64">
            <v>44280</v>
          </cell>
          <cell r="F64">
            <v>3960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3</v>
          </cell>
        </row>
        <row r="65">
          <cell r="A65">
            <v>802</v>
          </cell>
          <cell r="B65" t="str">
            <v>C.H.C.</v>
          </cell>
          <cell r="C65" t="str">
            <v>KANIGIRI</v>
          </cell>
          <cell r="D65">
            <v>50</v>
          </cell>
          <cell r="E65">
            <v>126000</v>
          </cell>
          <cell r="F65">
            <v>9720</v>
          </cell>
          <cell r="G65">
            <v>360</v>
          </cell>
          <cell r="H65">
            <v>470</v>
          </cell>
          <cell r="I65">
            <v>720</v>
          </cell>
          <cell r="J65">
            <v>360</v>
          </cell>
          <cell r="K65">
            <v>1800</v>
          </cell>
          <cell r="L65">
            <v>360</v>
          </cell>
          <cell r="M65">
            <v>28800</v>
          </cell>
          <cell r="N65">
            <v>10</v>
          </cell>
        </row>
        <row r="66">
          <cell r="A66">
            <v>803</v>
          </cell>
          <cell r="B66" t="str">
            <v>A.H.</v>
          </cell>
          <cell r="C66" t="str">
            <v>CHIRALA</v>
          </cell>
          <cell r="D66">
            <v>100</v>
          </cell>
          <cell r="E66">
            <v>169200</v>
          </cell>
          <cell r="F66">
            <v>16200</v>
          </cell>
          <cell r="G66">
            <v>900</v>
          </cell>
          <cell r="H66">
            <v>900</v>
          </cell>
          <cell r="I66">
            <v>1440</v>
          </cell>
          <cell r="J66">
            <v>1800</v>
          </cell>
          <cell r="K66">
            <v>3600</v>
          </cell>
          <cell r="L66">
            <v>1080</v>
          </cell>
          <cell r="M66">
            <v>68400</v>
          </cell>
          <cell r="N66">
            <v>10</v>
          </cell>
        </row>
        <row r="67">
          <cell r="A67">
            <v>804</v>
          </cell>
          <cell r="B67" t="str">
            <v>C.H.C.</v>
          </cell>
          <cell r="C67" t="str">
            <v>GIDDALURU</v>
          </cell>
          <cell r="D67">
            <v>50</v>
          </cell>
          <cell r="E67">
            <v>126000</v>
          </cell>
          <cell r="F67">
            <v>9720</v>
          </cell>
          <cell r="G67">
            <v>360</v>
          </cell>
          <cell r="H67">
            <v>470</v>
          </cell>
          <cell r="I67">
            <v>720</v>
          </cell>
          <cell r="J67">
            <v>0</v>
          </cell>
          <cell r="K67">
            <v>1800</v>
          </cell>
          <cell r="L67">
            <v>360</v>
          </cell>
          <cell r="M67">
            <v>28800</v>
          </cell>
          <cell r="N67">
            <v>9</v>
          </cell>
        </row>
        <row r="68">
          <cell r="A68">
            <v>805</v>
          </cell>
          <cell r="B68" t="str">
            <v>A.H.</v>
          </cell>
          <cell r="C68" t="str">
            <v>MARKAPUR</v>
          </cell>
          <cell r="D68">
            <v>100</v>
          </cell>
          <cell r="E68">
            <v>169200</v>
          </cell>
          <cell r="F68">
            <v>16200</v>
          </cell>
          <cell r="G68">
            <v>900</v>
          </cell>
          <cell r="H68">
            <v>900</v>
          </cell>
          <cell r="I68">
            <v>1440</v>
          </cell>
          <cell r="J68">
            <v>1800</v>
          </cell>
          <cell r="K68">
            <v>3600</v>
          </cell>
          <cell r="L68">
            <v>1080</v>
          </cell>
          <cell r="M68">
            <v>68400</v>
          </cell>
          <cell r="N68">
            <v>10</v>
          </cell>
        </row>
        <row r="69">
          <cell r="A69">
            <v>806</v>
          </cell>
          <cell r="B69" t="str">
            <v>M.CH.</v>
          </cell>
          <cell r="C69" t="str">
            <v>ONGOLE</v>
          </cell>
          <cell r="D69">
            <v>50</v>
          </cell>
          <cell r="E69">
            <v>68400</v>
          </cell>
          <cell r="F69">
            <v>8280</v>
          </cell>
          <cell r="G69">
            <v>1440</v>
          </cell>
          <cell r="H69">
            <v>720</v>
          </cell>
          <cell r="I69">
            <v>2160</v>
          </cell>
          <cell r="J69">
            <v>1080</v>
          </cell>
          <cell r="K69">
            <v>0</v>
          </cell>
          <cell r="L69">
            <v>290</v>
          </cell>
          <cell r="M69">
            <v>45000</v>
          </cell>
          <cell r="N69">
            <v>9</v>
          </cell>
        </row>
        <row r="70">
          <cell r="A70">
            <v>807</v>
          </cell>
          <cell r="B70" t="str">
            <v>C.H.C.</v>
          </cell>
          <cell r="C70" t="str">
            <v>CUMBUM</v>
          </cell>
          <cell r="D70">
            <v>30</v>
          </cell>
          <cell r="E70">
            <v>81000</v>
          </cell>
          <cell r="F70">
            <v>5040</v>
          </cell>
          <cell r="G70">
            <v>180</v>
          </cell>
          <cell r="H70">
            <v>360</v>
          </cell>
          <cell r="I70">
            <v>360</v>
          </cell>
          <cell r="J70">
            <v>0</v>
          </cell>
          <cell r="K70">
            <v>1080</v>
          </cell>
          <cell r="L70">
            <v>150</v>
          </cell>
          <cell r="M70">
            <v>17280</v>
          </cell>
          <cell r="N70">
            <v>9</v>
          </cell>
        </row>
        <row r="71">
          <cell r="A71">
            <v>808</v>
          </cell>
          <cell r="B71" t="str">
            <v>A.H.</v>
          </cell>
          <cell r="C71" t="str">
            <v>KANDUKUR</v>
          </cell>
          <cell r="D71">
            <v>100</v>
          </cell>
          <cell r="E71">
            <v>169200</v>
          </cell>
          <cell r="F71">
            <v>16200</v>
          </cell>
          <cell r="G71">
            <v>900</v>
          </cell>
          <cell r="H71">
            <v>900</v>
          </cell>
          <cell r="I71">
            <v>1440</v>
          </cell>
          <cell r="J71">
            <v>1800</v>
          </cell>
          <cell r="K71">
            <v>3600</v>
          </cell>
          <cell r="L71">
            <v>1080</v>
          </cell>
          <cell r="M71">
            <v>68400</v>
          </cell>
          <cell r="N71">
            <v>10</v>
          </cell>
        </row>
        <row r="72">
          <cell r="A72">
            <v>901</v>
          </cell>
          <cell r="B72" t="str">
            <v>D.H.</v>
          </cell>
          <cell r="C72" t="str">
            <v>NELLORE</v>
          </cell>
          <cell r="D72">
            <v>250</v>
          </cell>
          <cell r="E72">
            <v>324000</v>
          </cell>
          <cell r="F72">
            <v>46800</v>
          </cell>
          <cell r="G72">
            <v>4680</v>
          </cell>
          <cell r="H72">
            <v>1440</v>
          </cell>
          <cell r="I72">
            <v>3600</v>
          </cell>
          <cell r="J72">
            <v>5040</v>
          </cell>
          <cell r="K72">
            <v>14400</v>
          </cell>
          <cell r="L72">
            <v>5400</v>
          </cell>
          <cell r="M72">
            <v>162000</v>
          </cell>
          <cell r="N72">
            <v>10</v>
          </cell>
        </row>
        <row r="73">
          <cell r="A73">
            <v>902</v>
          </cell>
          <cell r="B73" t="str">
            <v>M.CH.</v>
          </cell>
          <cell r="C73" t="str">
            <v>NELLORE</v>
          </cell>
          <cell r="D73">
            <v>100</v>
          </cell>
          <cell r="E73">
            <v>115200</v>
          </cell>
          <cell r="F73">
            <v>18000</v>
          </cell>
          <cell r="G73">
            <v>3240</v>
          </cell>
          <cell r="H73">
            <v>1080</v>
          </cell>
          <cell r="I73">
            <v>5760</v>
          </cell>
          <cell r="J73">
            <v>5760</v>
          </cell>
          <cell r="K73">
            <v>720</v>
          </cell>
          <cell r="L73">
            <v>360</v>
          </cell>
          <cell r="M73">
            <v>97200</v>
          </cell>
          <cell r="N73">
            <v>10</v>
          </cell>
        </row>
        <row r="74">
          <cell r="A74">
            <v>903</v>
          </cell>
          <cell r="B74" t="str">
            <v>P.H</v>
          </cell>
          <cell r="C74" t="str">
            <v>NELLORE</v>
          </cell>
          <cell r="D74">
            <v>50</v>
          </cell>
          <cell r="E74">
            <v>46800</v>
          </cell>
          <cell r="F74">
            <v>3600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1440</v>
          </cell>
          <cell r="L74">
            <v>360</v>
          </cell>
          <cell r="M74">
            <v>37440</v>
          </cell>
          <cell r="N74">
            <v>6</v>
          </cell>
        </row>
        <row r="75">
          <cell r="A75">
            <v>904</v>
          </cell>
          <cell r="B75" t="str">
            <v>C.D.H</v>
          </cell>
          <cell r="C75" t="str">
            <v>NELLORE</v>
          </cell>
          <cell r="D75">
            <v>120</v>
          </cell>
          <cell r="E75">
            <v>0</v>
          </cell>
          <cell r="F75">
            <v>1800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1260</v>
          </cell>
          <cell r="L75">
            <v>0</v>
          </cell>
          <cell r="M75">
            <v>7560</v>
          </cell>
          <cell r="N75">
            <v>4</v>
          </cell>
        </row>
        <row r="76">
          <cell r="A76">
            <v>905</v>
          </cell>
          <cell r="B76" t="str">
            <v>A.H.</v>
          </cell>
          <cell r="C76" t="str">
            <v>GUDUR</v>
          </cell>
          <cell r="D76">
            <v>100</v>
          </cell>
          <cell r="E76">
            <v>169200</v>
          </cell>
          <cell r="F76">
            <v>16200</v>
          </cell>
          <cell r="G76">
            <v>900</v>
          </cell>
          <cell r="H76">
            <v>900</v>
          </cell>
          <cell r="I76">
            <v>1440</v>
          </cell>
          <cell r="J76">
            <v>1800</v>
          </cell>
          <cell r="K76">
            <v>3600</v>
          </cell>
          <cell r="L76">
            <v>1080</v>
          </cell>
          <cell r="M76">
            <v>68400</v>
          </cell>
          <cell r="N76">
            <v>10</v>
          </cell>
        </row>
        <row r="77">
          <cell r="A77">
            <v>906</v>
          </cell>
          <cell r="B77" t="str">
            <v>A.H.</v>
          </cell>
          <cell r="C77" t="str">
            <v>KAVALI</v>
          </cell>
          <cell r="D77">
            <v>100</v>
          </cell>
          <cell r="E77">
            <v>169200</v>
          </cell>
          <cell r="F77">
            <v>16200</v>
          </cell>
          <cell r="G77">
            <v>900</v>
          </cell>
          <cell r="H77">
            <v>900</v>
          </cell>
          <cell r="I77">
            <v>1440</v>
          </cell>
          <cell r="J77">
            <v>1800</v>
          </cell>
          <cell r="K77">
            <v>3600</v>
          </cell>
          <cell r="L77">
            <v>1080</v>
          </cell>
          <cell r="M77">
            <v>68400</v>
          </cell>
          <cell r="N77">
            <v>10</v>
          </cell>
        </row>
        <row r="78">
          <cell r="A78">
            <v>907</v>
          </cell>
          <cell r="B78" t="str">
            <v>C.H.C.</v>
          </cell>
          <cell r="C78" t="str">
            <v>ATMAKUR</v>
          </cell>
          <cell r="D78">
            <v>50</v>
          </cell>
          <cell r="E78">
            <v>126000</v>
          </cell>
          <cell r="F78">
            <v>9720</v>
          </cell>
          <cell r="G78">
            <v>360</v>
          </cell>
          <cell r="H78">
            <v>470</v>
          </cell>
          <cell r="I78">
            <v>720</v>
          </cell>
          <cell r="J78">
            <v>0</v>
          </cell>
          <cell r="K78">
            <v>1800</v>
          </cell>
          <cell r="L78">
            <v>360</v>
          </cell>
          <cell r="M78">
            <v>28800</v>
          </cell>
          <cell r="N78">
            <v>9</v>
          </cell>
        </row>
        <row r="79">
          <cell r="A79">
            <v>1001</v>
          </cell>
          <cell r="B79" t="str">
            <v>D.H.</v>
          </cell>
          <cell r="C79" t="str">
            <v>CHITTOOR</v>
          </cell>
          <cell r="D79">
            <v>300</v>
          </cell>
          <cell r="E79">
            <v>324000</v>
          </cell>
          <cell r="F79">
            <v>55800</v>
          </cell>
          <cell r="G79">
            <v>2160</v>
          </cell>
          <cell r="H79">
            <v>1080</v>
          </cell>
          <cell r="I79">
            <v>3240</v>
          </cell>
          <cell r="J79">
            <v>4320</v>
          </cell>
          <cell r="K79">
            <v>12600</v>
          </cell>
          <cell r="L79">
            <v>4320</v>
          </cell>
          <cell r="M79">
            <v>162000</v>
          </cell>
          <cell r="N79">
            <v>10</v>
          </cell>
        </row>
        <row r="80">
          <cell r="A80">
            <v>1002</v>
          </cell>
          <cell r="B80" t="str">
            <v>A.H.</v>
          </cell>
          <cell r="C80" t="str">
            <v>KUPPAM</v>
          </cell>
          <cell r="D80">
            <v>100</v>
          </cell>
          <cell r="E80">
            <v>169200</v>
          </cell>
          <cell r="F80">
            <v>16200</v>
          </cell>
          <cell r="G80">
            <v>900</v>
          </cell>
          <cell r="H80">
            <v>900</v>
          </cell>
          <cell r="I80">
            <v>1440</v>
          </cell>
          <cell r="J80">
            <v>0</v>
          </cell>
          <cell r="K80">
            <v>3600</v>
          </cell>
          <cell r="L80">
            <v>1080</v>
          </cell>
          <cell r="M80">
            <v>68400</v>
          </cell>
          <cell r="N80">
            <v>9</v>
          </cell>
        </row>
        <row r="81">
          <cell r="A81">
            <v>1003</v>
          </cell>
          <cell r="B81" t="str">
            <v>C.H.C.</v>
          </cell>
          <cell r="C81" t="str">
            <v>PUNGANUR</v>
          </cell>
          <cell r="D81">
            <v>50</v>
          </cell>
          <cell r="E81">
            <v>126000</v>
          </cell>
          <cell r="F81">
            <v>9720</v>
          </cell>
          <cell r="G81">
            <v>360</v>
          </cell>
          <cell r="H81">
            <v>470</v>
          </cell>
          <cell r="I81">
            <v>720</v>
          </cell>
          <cell r="J81">
            <v>0</v>
          </cell>
          <cell r="K81">
            <v>1800</v>
          </cell>
          <cell r="L81">
            <v>0</v>
          </cell>
          <cell r="M81">
            <v>28800</v>
          </cell>
          <cell r="N81">
            <v>8</v>
          </cell>
        </row>
        <row r="82">
          <cell r="A82">
            <v>1004</v>
          </cell>
          <cell r="B82" t="str">
            <v>A.H.</v>
          </cell>
          <cell r="C82" t="str">
            <v>MADANAPALLI</v>
          </cell>
          <cell r="D82">
            <v>100</v>
          </cell>
          <cell r="E82">
            <v>169200</v>
          </cell>
          <cell r="F82">
            <v>16200</v>
          </cell>
          <cell r="G82">
            <v>900</v>
          </cell>
          <cell r="H82">
            <v>900</v>
          </cell>
          <cell r="I82">
            <v>1440</v>
          </cell>
          <cell r="J82">
            <v>1800</v>
          </cell>
          <cell r="K82">
            <v>3600</v>
          </cell>
          <cell r="L82">
            <v>1080</v>
          </cell>
          <cell r="M82">
            <v>68400</v>
          </cell>
          <cell r="N82">
            <v>10</v>
          </cell>
        </row>
        <row r="83">
          <cell r="A83">
            <v>1005</v>
          </cell>
          <cell r="B83" t="str">
            <v>A.H.</v>
          </cell>
          <cell r="C83" t="str">
            <v>SRIKALAHASTI</v>
          </cell>
          <cell r="D83">
            <v>100</v>
          </cell>
          <cell r="E83">
            <v>169200</v>
          </cell>
          <cell r="F83">
            <v>16200</v>
          </cell>
          <cell r="G83">
            <v>900</v>
          </cell>
          <cell r="H83">
            <v>900</v>
          </cell>
          <cell r="I83">
            <v>1440</v>
          </cell>
          <cell r="J83">
            <v>1800</v>
          </cell>
          <cell r="K83">
            <v>3600</v>
          </cell>
          <cell r="L83">
            <v>1080</v>
          </cell>
          <cell r="M83">
            <v>68400</v>
          </cell>
          <cell r="N83">
            <v>10</v>
          </cell>
        </row>
        <row r="84">
          <cell r="A84">
            <v>1006</v>
          </cell>
          <cell r="B84" t="str">
            <v>C.H.C.</v>
          </cell>
          <cell r="C84" t="str">
            <v>VAYALPADU</v>
          </cell>
          <cell r="D84">
            <v>30</v>
          </cell>
          <cell r="E84">
            <v>81000</v>
          </cell>
          <cell r="F84">
            <v>5040</v>
          </cell>
          <cell r="G84">
            <v>0</v>
          </cell>
          <cell r="H84">
            <v>360</v>
          </cell>
          <cell r="I84">
            <v>360</v>
          </cell>
          <cell r="J84">
            <v>0</v>
          </cell>
          <cell r="K84">
            <v>1080</v>
          </cell>
          <cell r="L84">
            <v>0</v>
          </cell>
          <cell r="M84">
            <v>17280</v>
          </cell>
          <cell r="N84">
            <v>7</v>
          </cell>
        </row>
        <row r="85">
          <cell r="A85">
            <v>1007</v>
          </cell>
          <cell r="B85" t="str">
            <v>C.H.C.</v>
          </cell>
          <cell r="C85" t="str">
            <v>SATYAVEEDU</v>
          </cell>
          <cell r="D85">
            <v>50</v>
          </cell>
          <cell r="E85">
            <v>126000</v>
          </cell>
          <cell r="F85">
            <v>9720</v>
          </cell>
          <cell r="G85">
            <v>360</v>
          </cell>
          <cell r="H85">
            <v>470</v>
          </cell>
          <cell r="I85">
            <v>720</v>
          </cell>
          <cell r="J85">
            <v>360</v>
          </cell>
          <cell r="K85">
            <v>1800</v>
          </cell>
          <cell r="L85">
            <v>0</v>
          </cell>
          <cell r="M85">
            <v>28800</v>
          </cell>
          <cell r="N85">
            <v>9</v>
          </cell>
        </row>
        <row r="86">
          <cell r="A86">
            <v>1008</v>
          </cell>
          <cell r="B86" t="str">
            <v>C.H.C.</v>
          </cell>
          <cell r="C86" t="str">
            <v>PILER</v>
          </cell>
          <cell r="D86">
            <v>50</v>
          </cell>
          <cell r="E86">
            <v>126000</v>
          </cell>
          <cell r="F86">
            <v>9720</v>
          </cell>
          <cell r="G86">
            <v>360</v>
          </cell>
          <cell r="H86">
            <v>470</v>
          </cell>
          <cell r="I86">
            <v>720</v>
          </cell>
          <cell r="J86">
            <v>360</v>
          </cell>
          <cell r="K86">
            <v>1800</v>
          </cell>
          <cell r="L86">
            <v>360</v>
          </cell>
          <cell r="M86">
            <v>28800</v>
          </cell>
          <cell r="N86">
            <v>10</v>
          </cell>
        </row>
        <row r="87">
          <cell r="A87">
            <v>1009</v>
          </cell>
          <cell r="B87" t="str">
            <v>C.H.C.</v>
          </cell>
          <cell r="C87" t="str">
            <v>PUTTUR</v>
          </cell>
          <cell r="D87">
            <v>50</v>
          </cell>
          <cell r="E87">
            <v>126000</v>
          </cell>
          <cell r="F87">
            <v>9720</v>
          </cell>
          <cell r="G87">
            <v>360</v>
          </cell>
          <cell r="H87">
            <v>470</v>
          </cell>
          <cell r="I87">
            <v>720</v>
          </cell>
          <cell r="J87">
            <v>0</v>
          </cell>
          <cell r="K87">
            <v>1800</v>
          </cell>
          <cell r="L87">
            <v>360</v>
          </cell>
          <cell r="M87">
            <v>28800</v>
          </cell>
          <cell r="N87">
            <v>9</v>
          </cell>
        </row>
        <row r="88">
          <cell r="A88">
            <v>1010</v>
          </cell>
          <cell r="B88" t="str">
            <v>C.H.C.</v>
          </cell>
          <cell r="C88" t="str">
            <v>CHADRAGIRI</v>
          </cell>
          <cell r="D88">
            <v>30</v>
          </cell>
          <cell r="E88">
            <v>81000</v>
          </cell>
          <cell r="F88">
            <v>5040</v>
          </cell>
          <cell r="G88">
            <v>0</v>
          </cell>
          <cell r="H88">
            <v>360</v>
          </cell>
          <cell r="I88">
            <v>360</v>
          </cell>
          <cell r="J88">
            <v>0</v>
          </cell>
          <cell r="K88">
            <v>1080</v>
          </cell>
          <cell r="L88">
            <v>150</v>
          </cell>
          <cell r="M88">
            <v>17280</v>
          </cell>
          <cell r="N88">
            <v>8</v>
          </cell>
        </row>
        <row r="89">
          <cell r="A89">
            <v>1011</v>
          </cell>
          <cell r="B89" t="str">
            <v>C.H.C.</v>
          </cell>
          <cell r="C89" t="str">
            <v>CHINNAGOTTIGALU</v>
          </cell>
          <cell r="D89">
            <v>30</v>
          </cell>
          <cell r="E89">
            <v>81000</v>
          </cell>
          <cell r="F89">
            <v>5040</v>
          </cell>
          <cell r="G89">
            <v>0</v>
          </cell>
          <cell r="H89">
            <v>360</v>
          </cell>
          <cell r="I89">
            <v>360</v>
          </cell>
          <cell r="J89">
            <v>0</v>
          </cell>
          <cell r="K89">
            <v>1080</v>
          </cell>
          <cell r="L89">
            <v>150</v>
          </cell>
          <cell r="M89">
            <v>17280</v>
          </cell>
          <cell r="N89">
            <v>8</v>
          </cell>
        </row>
        <row r="90">
          <cell r="A90">
            <v>1012</v>
          </cell>
          <cell r="B90" t="str">
            <v>A.H.</v>
          </cell>
          <cell r="C90" t="str">
            <v>PALAMANER</v>
          </cell>
          <cell r="D90">
            <v>100</v>
          </cell>
          <cell r="E90">
            <v>169200</v>
          </cell>
          <cell r="F90">
            <v>16200</v>
          </cell>
          <cell r="G90">
            <v>900</v>
          </cell>
          <cell r="H90">
            <v>900</v>
          </cell>
          <cell r="I90">
            <v>1440</v>
          </cell>
          <cell r="J90">
            <v>1800</v>
          </cell>
          <cell r="K90">
            <v>3600</v>
          </cell>
          <cell r="L90">
            <v>1080</v>
          </cell>
          <cell r="M90">
            <v>68400</v>
          </cell>
          <cell r="N90">
            <v>10</v>
          </cell>
        </row>
        <row r="91">
          <cell r="A91">
            <v>1013</v>
          </cell>
          <cell r="B91" t="str">
            <v>C.H.C.</v>
          </cell>
          <cell r="C91" t="str">
            <v>SODUM</v>
          </cell>
          <cell r="D91">
            <v>30</v>
          </cell>
          <cell r="E91">
            <v>81000</v>
          </cell>
          <cell r="F91">
            <v>5040</v>
          </cell>
          <cell r="G91">
            <v>0</v>
          </cell>
          <cell r="H91">
            <v>360</v>
          </cell>
          <cell r="I91">
            <v>360</v>
          </cell>
          <cell r="J91">
            <v>0</v>
          </cell>
          <cell r="K91">
            <v>1080</v>
          </cell>
          <cell r="L91">
            <v>150</v>
          </cell>
          <cell r="M91">
            <v>17280</v>
          </cell>
          <cell r="N91">
            <v>8</v>
          </cell>
        </row>
        <row r="92">
          <cell r="A92">
            <v>1014</v>
          </cell>
          <cell r="B92" t="str">
            <v>C.H.C.</v>
          </cell>
          <cell r="C92" t="str">
            <v>KALIKIRI</v>
          </cell>
          <cell r="D92">
            <v>30</v>
          </cell>
          <cell r="E92">
            <v>81000</v>
          </cell>
          <cell r="F92">
            <v>5040</v>
          </cell>
          <cell r="G92">
            <v>0</v>
          </cell>
          <cell r="H92">
            <v>360</v>
          </cell>
          <cell r="I92">
            <v>360</v>
          </cell>
          <cell r="J92">
            <v>0</v>
          </cell>
          <cell r="K92">
            <v>1080</v>
          </cell>
          <cell r="L92">
            <v>150</v>
          </cell>
          <cell r="M92">
            <v>17280</v>
          </cell>
          <cell r="N92">
            <v>8</v>
          </cell>
        </row>
        <row r="93">
          <cell r="A93">
            <v>1015</v>
          </cell>
          <cell r="B93" t="str">
            <v>C.H.C.</v>
          </cell>
          <cell r="C93" t="str">
            <v>NAGARI</v>
          </cell>
          <cell r="D93">
            <v>100</v>
          </cell>
          <cell r="E93">
            <v>169200</v>
          </cell>
          <cell r="F93">
            <v>16200</v>
          </cell>
          <cell r="G93">
            <v>900</v>
          </cell>
          <cell r="H93">
            <v>900</v>
          </cell>
          <cell r="I93">
            <v>1440</v>
          </cell>
          <cell r="J93">
            <v>1800</v>
          </cell>
          <cell r="K93">
            <v>3600</v>
          </cell>
          <cell r="L93">
            <v>1080</v>
          </cell>
          <cell r="M93">
            <v>68400</v>
          </cell>
          <cell r="N93">
            <v>10</v>
          </cell>
        </row>
        <row r="94">
          <cell r="A94">
            <v>1102</v>
          </cell>
          <cell r="B94" t="str">
            <v>C.H.C.</v>
          </cell>
          <cell r="C94" t="str">
            <v>RAYACHOTI</v>
          </cell>
          <cell r="D94">
            <v>50</v>
          </cell>
          <cell r="E94">
            <v>126000</v>
          </cell>
          <cell r="F94">
            <v>9720</v>
          </cell>
          <cell r="G94">
            <v>360</v>
          </cell>
          <cell r="H94">
            <v>470</v>
          </cell>
          <cell r="I94">
            <v>720</v>
          </cell>
          <cell r="J94">
            <v>360</v>
          </cell>
          <cell r="K94">
            <v>1800</v>
          </cell>
          <cell r="L94">
            <v>360</v>
          </cell>
          <cell r="M94">
            <v>28800</v>
          </cell>
          <cell r="N94">
            <v>10</v>
          </cell>
        </row>
        <row r="95">
          <cell r="A95">
            <v>1103</v>
          </cell>
          <cell r="B95" t="str">
            <v>A.H.</v>
          </cell>
          <cell r="C95" t="str">
            <v>PULIVENDULA</v>
          </cell>
          <cell r="D95">
            <v>100</v>
          </cell>
          <cell r="E95">
            <v>169200</v>
          </cell>
          <cell r="F95">
            <v>16200</v>
          </cell>
          <cell r="G95">
            <v>900</v>
          </cell>
          <cell r="H95">
            <v>900</v>
          </cell>
          <cell r="I95">
            <v>1440</v>
          </cell>
          <cell r="J95">
            <v>1800</v>
          </cell>
          <cell r="K95">
            <v>3600</v>
          </cell>
          <cell r="L95">
            <v>1080</v>
          </cell>
          <cell r="M95">
            <v>68400</v>
          </cell>
          <cell r="N95">
            <v>10</v>
          </cell>
        </row>
        <row r="96">
          <cell r="A96">
            <v>1104</v>
          </cell>
          <cell r="B96" t="str">
            <v>D.H.</v>
          </cell>
          <cell r="C96" t="str">
            <v>PRODDUTUR</v>
          </cell>
          <cell r="D96">
            <v>350</v>
          </cell>
          <cell r="E96">
            <v>390550</v>
          </cell>
          <cell r="F96">
            <v>50400</v>
          </cell>
          <cell r="G96">
            <v>3960</v>
          </cell>
          <cell r="H96">
            <v>1440</v>
          </cell>
          <cell r="I96">
            <v>3600</v>
          </cell>
          <cell r="J96">
            <v>5760</v>
          </cell>
          <cell r="K96">
            <v>11160</v>
          </cell>
          <cell r="L96">
            <v>4680</v>
          </cell>
          <cell r="M96">
            <v>180000</v>
          </cell>
          <cell r="N96">
            <v>10</v>
          </cell>
        </row>
        <row r="97">
          <cell r="A97">
            <v>1105</v>
          </cell>
          <cell r="B97" t="str">
            <v>C.H.C.</v>
          </cell>
          <cell r="C97" t="str">
            <v>RAJAMPET</v>
          </cell>
          <cell r="D97">
            <v>50</v>
          </cell>
          <cell r="E97">
            <v>126000</v>
          </cell>
          <cell r="F97">
            <v>9720</v>
          </cell>
          <cell r="G97">
            <v>360</v>
          </cell>
          <cell r="H97">
            <v>470</v>
          </cell>
          <cell r="I97">
            <v>720</v>
          </cell>
          <cell r="J97">
            <v>360</v>
          </cell>
          <cell r="K97">
            <v>1800</v>
          </cell>
          <cell r="L97">
            <v>360</v>
          </cell>
          <cell r="M97">
            <v>28800</v>
          </cell>
          <cell r="N97">
            <v>10</v>
          </cell>
        </row>
        <row r="98">
          <cell r="A98">
            <v>1106</v>
          </cell>
          <cell r="B98" t="str">
            <v>C.H.C.</v>
          </cell>
          <cell r="C98" t="str">
            <v>LAKKIREDDYPALLY</v>
          </cell>
          <cell r="D98">
            <v>30</v>
          </cell>
          <cell r="E98">
            <v>81000</v>
          </cell>
          <cell r="F98">
            <v>5040</v>
          </cell>
          <cell r="G98">
            <v>0</v>
          </cell>
          <cell r="H98">
            <v>360</v>
          </cell>
          <cell r="I98">
            <v>360</v>
          </cell>
          <cell r="J98">
            <v>0</v>
          </cell>
          <cell r="K98">
            <v>1080</v>
          </cell>
          <cell r="L98">
            <v>150</v>
          </cell>
          <cell r="M98">
            <v>17280</v>
          </cell>
          <cell r="N98">
            <v>8</v>
          </cell>
        </row>
        <row r="99">
          <cell r="A99">
            <v>1107</v>
          </cell>
          <cell r="B99" t="str">
            <v>C.H.C.</v>
          </cell>
          <cell r="C99" t="str">
            <v>JAMMALAMADUGU</v>
          </cell>
          <cell r="D99">
            <v>50</v>
          </cell>
          <cell r="E99">
            <v>126000</v>
          </cell>
          <cell r="F99">
            <v>9720</v>
          </cell>
          <cell r="G99">
            <v>360</v>
          </cell>
          <cell r="H99">
            <v>470</v>
          </cell>
          <cell r="I99">
            <v>720</v>
          </cell>
          <cell r="J99">
            <v>360</v>
          </cell>
          <cell r="K99">
            <v>1800</v>
          </cell>
          <cell r="L99">
            <v>360</v>
          </cell>
          <cell r="M99">
            <v>28800</v>
          </cell>
          <cell r="N99">
            <v>10</v>
          </cell>
        </row>
        <row r="100">
          <cell r="A100">
            <v>1202</v>
          </cell>
          <cell r="B100" t="str">
            <v>C.D.H</v>
          </cell>
          <cell r="C100" t="str">
            <v>ANANTAPUR</v>
          </cell>
          <cell r="D100">
            <v>60</v>
          </cell>
          <cell r="E100">
            <v>79200</v>
          </cell>
          <cell r="F100">
            <v>5400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43200</v>
          </cell>
          <cell r="N100">
            <v>4</v>
          </cell>
        </row>
        <row r="101">
          <cell r="A101">
            <v>1203</v>
          </cell>
          <cell r="B101" t="str">
            <v>C.H.C.</v>
          </cell>
          <cell r="C101" t="str">
            <v>RAYADURG</v>
          </cell>
          <cell r="D101">
            <v>30</v>
          </cell>
          <cell r="E101">
            <v>81000</v>
          </cell>
          <cell r="F101">
            <v>5040</v>
          </cell>
          <cell r="G101">
            <v>0</v>
          </cell>
          <cell r="H101">
            <v>360</v>
          </cell>
          <cell r="I101">
            <v>360</v>
          </cell>
          <cell r="J101">
            <v>0</v>
          </cell>
          <cell r="K101">
            <v>1080</v>
          </cell>
          <cell r="L101">
            <v>150</v>
          </cell>
          <cell r="M101">
            <v>17280</v>
          </cell>
          <cell r="N101">
            <v>8</v>
          </cell>
        </row>
        <row r="102">
          <cell r="A102">
            <v>1204</v>
          </cell>
          <cell r="B102" t="str">
            <v>C.H.C.</v>
          </cell>
          <cell r="C102" t="str">
            <v>GOOTY</v>
          </cell>
          <cell r="D102">
            <v>50</v>
          </cell>
          <cell r="E102">
            <v>126000</v>
          </cell>
          <cell r="F102">
            <v>9720</v>
          </cell>
          <cell r="G102">
            <v>360</v>
          </cell>
          <cell r="H102">
            <v>470</v>
          </cell>
          <cell r="I102">
            <v>720</v>
          </cell>
          <cell r="J102">
            <v>0</v>
          </cell>
          <cell r="K102">
            <v>1800</v>
          </cell>
          <cell r="L102">
            <v>360</v>
          </cell>
          <cell r="M102">
            <v>28800</v>
          </cell>
          <cell r="N102">
            <v>9</v>
          </cell>
        </row>
        <row r="103">
          <cell r="A103">
            <v>1205</v>
          </cell>
          <cell r="B103" t="str">
            <v>A.H.</v>
          </cell>
          <cell r="C103" t="str">
            <v>KADIRI</v>
          </cell>
          <cell r="D103">
            <v>100</v>
          </cell>
          <cell r="E103">
            <v>169200</v>
          </cell>
          <cell r="F103">
            <v>16200</v>
          </cell>
          <cell r="G103">
            <v>900</v>
          </cell>
          <cell r="H103">
            <v>900</v>
          </cell>
          <cell r="I103">
            <v>1440</v>
          </cell>
          <cell r="J103">
            <v>1800</v>
          </cell>
          <cell r="K103">
            <v>3600</v>
          </cell>
          <cell r="L103">
            <v>1080</v>
          </cell>
          <cell r="M103">
            <v>68400</v>
          </cell>
          <cell r="N103">
            <v>10</v>
          </cell>
        </row>
        <row r="104">
          <cell r="A104">
            <v>1206</v>
          </cell>
          <cell r="B104" t="str">
            <v>C.H.C.</v>
          </cell>
          <cell r="C104" t="str">
            <v>PENUKONDA</v>
          </cell>
          <cell r="D104">
            <v>50</v>
          </cell>
          <cell r="E104">
            <v>126000</v>
          </cell>
          <cell r="F104">
            <v>9720</v>
          </cell>
          <cell r="G104">
            <v>360</v>
          </cell>
          <cell r="H104">
            <v>470</v>
          </cell>
          <cell r="I104">
            <v>720</v>
          </cell>
          <cell r="J104">
            <v>360</v>
          </cell>
          <cell r="K104">
            <v>1800</v>
          </cell>
          <cell r="L104">
            <v>360</v>
          </cell>
          <cell r="M104">
            <v>28800</v>
          </cell>
          <cell r="N104">
            <v>10</v>
          </cell>
        </row>
        <row r="105">
          <cell r="A105">
            <v>1207</v>
          </cell>
          <cell r="B105" t="str">
            <v>A.H.</v>
          </cell>
          <cell r="C105" t="str">
            <v>HINDUPUR</v>
          </cell>
          <cell r="D105">
            <v>100</v>
          </cell>
          <cell r="E105">
            <v>169200</v>
          </cell>
          <cell r="F105">
            <v>16200</v>
          </cell>
          <cell r="G105">
            <v>900</v>
          </cell>
          <cell r="H105">
            <v>900</v>
          </cell>
          <cell r="I105">
            <v>1440</v>
          </cell>
          <cell r="J105">
            <v>1800</v>
          </cell>
          <cell r="K105">
            <v>3600</v>
          </cell>
          <cell r="L105">
            <v>1080</v>
          </cell>
          <cell r="M105">
            <v>68400</v>
          </cell>
          <cell r="N105">
            <v>10</v>
          </cell>
        </row>
        <row r="106">
          <cell r="A106">
            <v>1208</v>
          </cell>
          <cell r="B106" t="str">
            <v>C.H.C.</v>
          </cell>
          <cell r="C106" t="str">
            <v>DHARMAVARAM</v>
          </cell>
          <cell r="D106">
            <v>50</v>
          </cell>
          <cell r="E106">
            <v>126000</v>
          </cell>
          <cell r="F106">
            <v>9720</v>
          </cell>
          <cell r="G106">
            <v>360</v>
          </cell>
          <cell r="H106">
            <v>470</v>
          </cell>
          <cell r="I106">
            <v>720</v>
          </cell>
          <cell r="J106">
            <v>360</v>
          </cell>
          <cell r="K106">
            <v>1800</v>
          </cell>
          <cell r="L106">
            <v>360</v>
          </cell>
          <cell r="M106">
            <v>28800</v>
          </cell>
          <cell r="N106">
            <v>10</v>
          </cell>
        </row>
        <row r="107">
          <cell r="A107">
            <v>1209</v>
          </cell>
          <cell r="B107" t="str">
            <v>C.H.C.</v>
          </cell>
          <cell r="C107" t="str">
            <v>TADIPATRI</v>
          </cell>
          <cell r="D107">
            <v>50</v>
          </cell>
          <cell r="E107">
            <v>126000</v>
          </cell>
          <cell r="F107">
            <v>9720</v>
          </cell>
          <cell r="G107">
            <v>360</v>
          </cell>
          <cell r="H107">
            <v>470</v>
          </cell>
          <cell r="I107">
            <v>720</v>
          </cell>
          <cell r="J107">
            <v>0</v>
          </cell>
          <cell r="K107">
            <v>1800</v>
          </cell>
          <cell r="L107">
            <v>360</v>
          </cell>
          <cell r="M107">
            <v>28800</v>
          </cell>
          <cell r="N107">
            <v>9</v>
          </cell>
        </row>
        <row r="108">
          <cell r="A108">
            <v>1210</v>
          </cell>
          <cell r="B108" t="str">
            <v>A.H.</v>
          </cell>
          <cell r="C108" t="str">
            <v>GUNTAKAL</v>
          </cell>
          <cell r="D108">
            <v>100</v>
          </cell>
          <cell r="E108">
            <v>169200</v>
          </cell>
          <cell r="F108">
            <v>16200</v>
          </cell>
          <cell r="G108">
            <v>900</v>
          </cell>
          <cell r="H108">
            <v>900</v>
          </cell>
          <cell r="I108">
            <v>1440</v>
          </cell>
          <cell r="J108">
            <v>1800</v>
          </cell>
          <cell r="K108">
            <v>3600</v>
          </cell>
          <cell r="L108">
            <v>1080</v>
          </cell>
          <cell r="M108">
            <v>68400</v>
          </cell>
          <cell r="N108">
            <v>10</v>
          </cell>
        </row>
        <row r="109">
          <cell r="A109">
            <v>1211</v>
          </cell>
          <cell r="B109" t="str">
            <v>C.H.C.</v>
          </cell>
          <cell r="C109" t="str">
            <v>URAVAKONDA</v>
          </cell>
          <cell r="D109">
            <v>30</v>
          </cell>
          <cell r="E109">
            <v>81000</v>
          </cell>
          <cell r="F109">
            <v>5040</v>
          </cell>
          <cell r="G109">
            <v>0</v>
          </cell>
          <cell r="H109">
            <v>360</v>
          </cell>
          <cell r="I109">
            <v>360</v>
          </cell>
          <cell r="J109">
            <v>0</v>
          </cell>
          <cell r="K109">
            <v>1080</v>
          </cell>
          <cell r="L109">
            <v>150</v>
          </cell>
          <cell r="M109">
            <v>17280</v>
          </cell>
          <cell r="N109">
            <v>8</v>
          </cell>
        </row>
        <row r="110">
          <cell r="A110">
            <v>1212</v>
          </cell>
          <cell r="B110" t="str">
            <v>C.H.C.</v>
          </cell>
          <cell r="C110" t="str">
            <v>MADAKASIRA</v>
          </cell>
          <cell r="D110">
            <v>50</v>
          </cell>
          <cell r="E110">
            <v>126000</v>
          </cell>
          <cell r="F110">
            <v>9720</v>
          </cell>
          <cell r="G110">
            <v>360</v>
          </cell>
          <cell r="H110">
            <v>470</v>
          </cell>
          <cell r="I110">
            <v>720</v>
          </cell>
          <cell r="J110">
            <v>0</v>
          </cell>
          <cell r="K110">
            <v>1800</v>
          </cell>
          <cell r="L110">
            <v>360</v>
          </cell>
          <cell r="M110">
            <v>28800</v>
          </cell>
          <cell r="N110">
            <v>9</v>
          </cell>
        </row>
        <row r="111">
          <cell r="A111">
            <v>1213</v>
          </cell>
          <cell r="B111" t="str">
            <v>C.H.C.</v>
          </cell>
          <cell r="C111" t="str">
            <v>CHENNAKOTAPALLI</v>
          </cell>
          <cell r="D111">
            <v>30</v>
          </cell>
          <cell r="E111">
            <v>81000</v>
          </cell>
          <cell r="F111">
            <v>5040</v>
          </cell>
          <cell r="G111">
            <v>0</v>
          </cell>
          <cell r="H111">
            <v>360</v>
          </cell>
          <cell r="I111">
            <v>360</v>
          </cell>
          <cell r="J111">
            <v>0</v>
          </cell>
          <cell r="K111">
            <v>1080</v>
          </cell>
          <cell r="L111">
            <v>150</v>
          </cell>
          <cell r="M111">
            <v>17280</v>
          </cell>
          <cell r="N111">
            <v>8</v>
          </cell>
        </row>
        <row r="112">
          <cell r="A112">
            <v>1214</v>
          </cell>
          <cell r="B112" t="str">
            <v>C.H.C.</v>
          </cell>
          <cell r="C112" t="str">
            <v>SINGANNAMALA</v>
          </cell>
          <cell r="D112">
            <v>30</v>
          </cell>
          <cell r="E112">
            <v>81000</v>
          </cell>
          <cell r="F112">
            <v>5040</v>
          </cell>
          <cell r="G112">
            <v>0</v>
          </cell>
          <cell r="H112">
            <v>360</v>
          </cell>
          <cell r="I112">
            <v>360</v>
          </cell>
          <cell r="J112">
            <v>0</v>
          </cell>
          <cell r="K112">
            <v>1080</v>
          </cell>
          <cell r="L112">
            <v>150</v>
          </cell>
          <cell r="M112">
            <v>17280</v>
          </cell>
          <cell r="N112">
            <v>8</v>
          </cell>
        </row>
        <row r="113">
          <cell r="A113">
            <v>1215</v>
          </cell>
          <cell r="B113" t="str">
            <v>C.H.C.</v>
          </cell>
          <cell r="C113" t="str">
            <v>NALLAMANDA</v>
          </cell>
          <cell r="D113">
            <v>30</v>
          </cell>
          <cell r="E113">
            <v>81000</v>
          </cell>
          <cell r="F113">
            <v>5040</v>
          </cell>
          <cell r="G113">
            <v>0</v>
          </cell>
          <cell r="H113">
            <v>360</v>
          </cell>
          <cell r="I113">
            <v>360</v>
          </cell>
          <cell r="J113">
            <v>0</v>
          </cell>
          <cell r="K113">
            <v>1080</v>
          </cell>
          <cell r="L113">
            <v>150</v>
          </cell>
          <cell r="M113">
            <v>17280</v>
          </cell>
          <cell r="N113">
            <v>8</v>
          </cell>
        </row>
        <row r="114">
          <cell r="A114">
            <v>1301</v>
          </cell>
          <cell r="B114" t="str">
            <v>D.H.</v>
          </cell>
          <cell r="C114" t="str">
            <v>NANDYALA</v>
          </cell>
          <cell r="D114">
            <v>200</v>
          </cell>
          <cell r="E114">
            <v>288000</v>
          </cell>
          <cell r="F114">
            <v>23400</v>
          </cell>
          <cell r="G114">
            <v>2160</v>
          </cell>
          <cell r="H114">
            <v>1080</v>
          </cell>
          <cell r="I114">
            <v>2160</v>
          </cell>
          <cell r="J114">
            <v>5040</v>
          </cell>
          <cell r="K114">
            <v>10800</v>
          </cell>
          <cell r="L114">
            <v>3600</v>
          </cell>
          <cell r="M114">
            <v>144000</v>
          </cell>
          <cell r="N114">
            <v>10</v>
          </cell>
        </row>
        <row r="115">
          <cell r="A115">
            <v>1302</v>
          </cell>
          <cell r="B115" t="str">
            <v>C.H.C.</v>
          </cell>
          <cell r="C115" t="str">
            <v>BANAGANAPALLI</v>
          </cell>
          <cell r="D115">
            <v>50</v>
          </cell>
          <cell r="E115">
            <v>126000</v>
          </cell>
          <cell r="F115">
            <v>9720</v>
          </cell>
          <cell r="G115">
            <v>360</v>
          </cell>
          <cell r="H115">
            <v>470</v>
          </cell>
          <cell r="I115">
            <v>720</v>
          </cell>
          <cell r="J115">
            <v>360</v>
          </cell>
          <cell r="K115">
            <v>1800</v>
          </cell>
          <cell r="L115">
            <v>360</v>
          </cell>
          <cell r="M115">
            <v>28800</v>
          </cell>
          <cell r="N115">
            <v>10</v>
          </cell>
        </row>
        <row r="116">
          <cell r="A116">
            <v>1303</v>
          </cell>
          <cell r="B116" t="str">
            <v>A.H.</v>
          </cell>
          <cell r="C116" t="str">
            <v>ADONI</v>
          </cell>
          <cell r="D116">
            <v>100</v>
          </cell>
          <cell r="E116">
            <v>169200</v>
          </cell>
          <cell r="F116">
            <v>16200</v>
          </cell>
          <cell r="G116">
            <v>900</v>
          </cell>
          <cell r="H116">
            <v>900</v>
          </cell>
          <cell r="I116">
            <v>1440</v>
          </cell>
          <cell r="J116">
            <v>1800</v>
          </cell>
          <cell r="K116">
            <v>3600</v>
          </cell>
          <cell r="L116">
            <v>1080</v>
          </cell>
          <cell r="M116">
            <v>68400</v>
          </cell>
          <cell r="N116">
            <v>10</v>
          </cell>
        </row>
        <row r="117">
          <cell r="A117">
            <v>1304</v>
          </cell>
          <cell r="B117" t="str">
            <v>M.CH.</v>
          </cell>
          <cell r="C117" t="str">
            <v>ADONI</v>
          </cell>
          <cell r="D117">
            <v>50</v>
          </cell>
          <cell r="E117">
            <v>68400</v>
          </cell>
          <cell r="F117">
            <v>8280</v>
          </cell>
          <cell r="G117">
            <v>1440</v>
          </cell>
          <cell r="H117">
            <v>720</v>
          </cell>
          <cell r="I117">
            <v>2160</v>
          </cell>
          <cell r="J117">
            <v>1080</v>
          </cell>
          <cell r="K117">
            <v>360</v>
          </cell>
          <cell r="L117">
            <v>290</v>
          </cell>
          <cell r="M117">
            <v>45000</v>
          </cell>
          <cell r="N117">
            <v>10</v>
          </cell>
        </row>
        <row r="118">
          <cell r="A118">
            <v>1305</v>
          </cell>
          <cell r="B118" t="str">
            <v>CD</v>
          </cell>
          <cell r="C118" t="str">
            <v>B.CAMP KURNOOL</v>
          </cell>
          <cell r="D118">
            <v>0</v>
          </cell>
          <cell r="E118">
            <v>43200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1</v>
          </cell>
        </row>
        <row r="119">
          <cell r="A119">
            <v>1306</v>
          </cell>
          <cell r="B119" t="str">
            <v>C.H.C.</v>
          </cell>
          <cell r="C119" t="str">
            <v>YEMMIGANOOR</v>
          </cell>
          <cell r="D119">
            <v>50</v>
          </cell>
          <cell r="E119">
            <v>126000</v>
          </cell>
          <cell r="F119">
            <v>9720</v>
          </cell>
          <cell r="G119">
            <v>360</v>
          </cell>
          <cell r="H119">
            <v>470</v>
          </cell>
          <cell r="I119">
            <v>720</v>
          </cell>
          <cell r="J119">
            <v>360</v>
          </cell>
          <cell r="K119">
            <v>1800</v>
          </cell>
          <cell r="L119">
            <v>360</v>
          </cell>
          <cell r="M119">
            <v>28800</v>
          </cell>
          <cell r="N119">
            <v>10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G28" sqref="G28"/>
    </sheetView>
  </sheetViews>
  <sheetFormatPr defaultRowHeight="15"/>
  <cols>
    <col min="1" max="1" width="8.42578125" customWidth="1"/>
    <col min="2" max="2" width="19.140625" customWidth="1"/>
    <col min="3" max="3" width="10.28515625" customWidth="1"/>
    <col min="4" max="4" width="11" customWidth="1"/>
    <col min="5" max="5" width="11.5703125" customWidth="1"/>
    <col min="6" max="6" width="10.85546875" customWidth="1"/>
    <col min="7" max="7" width="10.7109375" customWidth="1"/>
    <col min="8" max="8" width="10.5703125" customWidth="1"/>
  </cols>
  <sheetData>
    <row r="1" spans="1:8">
      <c r="B1" s="143" t="s">
        <v>208</v>
      </c>
      <c r="C1" s="143"/>
      <c r="D1" s="143"/>
      <c r="E1" s="143"/>
      <c r="F1" s="143"/>
      <c r="G1" s="143"/>
    </row>
    <row r="2" spans="1:8">
      <c r="B2" s="144"/>
      <c r="C2" s="144"/>
      <c r="D2" s="144"/>
      <c r="E2" s="144"/>
      <c r="F2" s="144"/>
      <c r="G2" s="144"/>
    </row>
    <row r="3" spans="1:8">
      <c r="A3" s="145" t="s">
        <v>209</v>
      </c>
      <c r="B3" s="145" t="s">
        <v>210</v>
      </c>
      <c r="C3" s="145" t="s">
        <v>211</v>
      </c>
      <c r="D3" s="145"/>
      <c r="E3" s="145"/>
      <c r="F3" s="145" t="s">
        <v>212</v>
      </c>
      <c r="G3" s="145"/>
      <c r="H3" s="145"/>
    </row>
    <row r="4" spans="1:8">
      <c r="A4" s="145"/>
      <c r="B4" s="145"/>
      <c r="C4" s="115" t="s">
        <v>213</v>
      </c>
      <c r="D4" s="115" t="s">
        <v>214</v>
      </c>
      <c r="E4" s="115" t="s">
        <v>25</v>
      </c>
      <c r="F4" s="115" t="s">
        <v>215</v>
      </c>
      <c r="G4" s="115" t="s">
        <v>214</v>
      </c>
      <c r="H4" s="115" t="s">
        <v>25</v>
      </c>
    </row>
    <row r="5" spans="1:8">
      <c r="A5" s="115">
        <v>1</v>
      </c>
      <c r="B5" s="116" t="s">
        <v>49</v>
      </c>
      <c r="C5" s="117">
        <v>577127</v>
      </c>
      <c r="D5" s="117">
        <v>587730</v>
      </c>
      <c r="E5" s="118">
        <v>1164857</v>
      </c>
      <c r="F5" s="118">
        <v>3095</v>
      </c>
      <c r="G5" s="118">
        <v>3599</v>
      </c>
      <c r="H5" s="118">
        <v>6694</v>
      </c>
    </row>
    <row r="6" spans="1:8">
      <c r="A6" s="115">
        <v>2</v>
      </c>
      <c r="B6" s="116" t="s">
        <v>66</v>
      </c>
      <c r="C6" s="118">
        <v>550829</v>
      </c>
      <c r="D6" s="118">
        <v>467070</v>
      </c>
      <c r="E6" s="118">
        <v>1017899</v>
      </c>
      <c r="F6" s="118">
        <v>3805</v>
      </c>
      <c r="G6" s="118">
        <v>5756</v>
      </c>
      <c r="H6" s="118">
        <v>9561</v>
      </c>
    </row>
    <row r="7" spans="1:8">
      <c r="A7" s="115">
        <v>3</v>
      </c>
      <c r="B7" s="116" t="s">
        <v>216</v>
      </c>
      <c r="C7" s="118">
        <v>607712</v>
      </c>
      <c r="D7" s="118">
        <v>612287</v>
      </c>
      <c r="E7" s="118">
        <v>1219999</v>
      </c>
      <c r="F7" s="118">
        <v>2586</v>
      </c>
      <c r="G7" s="118">
        <v>3067</v>
      </c>
      <c r="H7" s="118">
        <v>5653</v>
      </c>
    </row>
    <row r="8" spans="1:8">
      <c r="A8" s="115">
        <v>4</v>
      </c>
      <c r="B8" s="116" t="s">
        <v>84</v>
      </c>
      <c r="C8" s="118">
        <v>581020</v>
      </c>
      <c r="D8" s="118">
        <v>586547</v>
      </c>
      <c r="E8" s="118">
        <v>1167567</v>
      </c>
      <c r="F8" s="118">
        <v>526</v>
      </c>
      <c r="G8" s="118">
        <v>462</v>
      </c>
      <c r="H8" s="118">
        <v>988</v>
      </c>
    </row>
    <row r="9" spans="1:8">
      <c r="A9" s="115">
        <v>5</v>
      </c>
      <c r="B9" s="116" t="s">
        <v>96</v>
      </c>
      <c r="C9" s="118">
        <v>305653</v>
      </c>
      <c r="D9" s="118">
        <v>316899</v>
      </c>
      <c r="E9" s="118">
        <v>622552</v>
      </c>
      <c r="F9" s="118">
        <v>2983</v>
      </c>
      <c r="G9" s="118">
        <v>5800</v>
      </c>
      <c r="H9" s="118">
        <v>8783</v>
      </c>
    </row>
    <row r="10" spans="1:8">
      <c r="A10" s="115">
        <v>6</v>
      </c>
      <c r="B10" s="116" t="s">
        <v>106</v>
      </c>
      <c r="C10" s="118">
        <v>468413</v>
      </c>
      <c r="D10" s="118">
        <v>541561</v>
      </c>
      <c r="E10" s="118">
        <v>1009974</v>
      </c>
      <c r="F10" s="118">
        <v>1062</v>
      </c>
      <c r="G10" s="118">
        <v>2577</v>
      </c>
      <c r="H10" s="118">
        <v>3639</v>
      </c>
    </row>
    <row r="11" spans="1:8">
      <c r="A11" s="115">
        <v>7</v>
      </c>
      <c r="B11" s="116" t="s">
        <v>115</v>
      </c>
      <c r="C11" s="118">
        <v>1433797</v>
      </c>
      <c r="D11" s="118">
        <v>1527055</v>
      </c>
      <c r="E11" s="118">
        <v>2960852</v>
      </c>
      <c r="F11" s="118">
        <v>6524</v>
      </c>
      <c r="G11" s="118">
        <v>12081</v>
      </c>
      <c r="H11" s="118">
        <v>18605</v>
      </c>
    </row>
    <row r="12" spans="1:8">
      <c r="A12" s="115">
        <v>8</v>
      </c>
      <c r="B12" s="116" t="s">
        <v>125</v>
      </c>
      <c r="C12" s="118">
        <v>549439</v>
      </c>
      <c r="D12" s="118">
        <v>589305</v>
      </c>
      <c r="E12" s="118">
        <v>1138744</v>
      </c>
      <c r="F12" s="118">
        <v>1724</v>
      </c>
      <c r="G12" s="118">
        <v>2043</v>
      </c>
      <c r="H12" s="118">
        <v>3767</v>
      </c>
    </row>
    <row r="13" spans="1:8">
      <c r="A13" s="115">
        <v>9</v>
      </c>
      <c r="B13" s="116" t="s">
        <v>133</v>
      </c>
      <c r="C13" s="118">
        <v>774943</v>
      </c>
      <c r="D13" s="118">
        <v>715654</v>
      </c>
      <c r="E13" s="118">
        <v>1490597</v>
      </c>
      <c r="F13" s="118">
        <v>6958</v>
      </c>
      <c r="G13" s="118">
        <v>9155</v>
      </c>
      <c r="H13" s="118">
        <v>16113</v>
      </c>
    </row>
    <row r="14" spans="1:8">
      <c r="A14" s="115">
        <v>10</v>
      </c>
      <c r="B14" s="116" t="s">
        <v>217</v>
      </c>
      <c r="C14" s="118">
        <v>852316</v>
      </c>
      <c r="D14" s="118">
        <v>933116</v>
      </c>
      <c r="E14" s="118">
        <v>1785432</v>
      </c>
      <c r="F14" s="118">
        <v>26631</v>
      </c>
      <c r="G14" s="118">
        <v>42545</v>
      </c>
      <c r="H14" s="118">
        <v>69176</v>
      </c>
    </row>
    <row r="15" spans="1:8">
      <c r="A15" s="115">
        <v>11</v>
      </c>
      <c r="B15" s="116" t="s">
        <v>161</v>
      </c>
      <c r="C15" s="118">
        <v>1507608</v>
      </c>
      <c r="D15" s="118">
        <v>1516676</v>
      </c>
      <c r="E15" s="118">
        <v>3024284</v>
      </c>
      <c r="F15" s="118">
        <v>31666</v>
      </c>
      <c r="G15" s="118">
        <v>35068</v>
      </c>
      <c r="H15" s="118">
        <v>66734</v>
      </c>
    </row>
    <row r="16" spans="1:8">
      <c r="A16" s="115">
        <v>12</v>
      </c>
      <c r="B16" s="116" t="s">
        <v>176</v>
      </c>
      <c r="C16" s="118">
        <v>583150</v>
      </c>
      <c r="D16" s="118">
        <v>572509</v>
      </c>
      <c r="E16" s="118">
        <v>1155659</v>
      </c>
      <c r="F16" s="118">
        <v>5928</v>
      </c>
      <c r="G16" s="118">
        <v>4522</v>
      </c>
      <c r="H16" s="118">
        <v>10450</v>
      </c>
    </row>
    <row r="17" spans="1:8">
      <c r="A17" s="115">
        <v>13</v>
      </c>
      <c r="B17" s="116" t="s">
        <v>154</v>
      </c>
      <c r="C17" s="118">
        <v>987318</v>
      </c>
      <c r="D17" s="118">
        <v>1756023</v>
      </c>
      <c r="E17" s="118">
        <v>2743341</v>
      </c>
      <c r="F17" s="118">
        <v>21009</v>
      </c>
      <c r="G17" s="118">
        <v>10735</v>
      </c>
      <c r="H17" s="118">
        <v>31744</v>
      </c>
    </row>
    <row r="18" spans="1:8">
      <c r="A18" s="119"/>
      <c r="B18" s="120" t="s">
        <v>25</v>
      </c>
      <c r="C18" s="118">
        <v>9779325</v>
      </c>
      <c r="D18" s="118">
        <v>10722432</v>
      </c>
      <c r="E18" s="118">
        <v>20501757</v>
      </c>
      <c r="F18" s="118">
        <v>114497</v>
      </c>
      <c r="G18" s="118">
        <v>137410</v>
      </c>
      <c r="H18" s="118">
        <v>251907</v>
      </c>
    </row>
  </sheetData>
  <mergeCells count="5">
    <mergeCell ref="B1:G2"/>
    <mergeCell ref="A3:A4"/>
    <mergeCell ref="B3:B4"/>
    <mergeCell ref="C3:E3"/>
    <mergeCell ref="F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264"/>
  <sheetViews>
    <sheetView zoomScale="80" zoomScaleNormal="80" zoomScaleSheetLayoutView="70" zoomScalePageLayoutView="70" workbookViewId="0">
      <selection activeCell="E31" sqref="E31"/>
    </sheetView>
  </sheetViews>
  <sheetFormatPr defaultRowHeight="19.5" outlineLevelRow="2"/>
  <cols>
    <col min="1" max="1" width="8.28515625" style="44" customWidth="1"/>
    <col min="2" max="2" width="8.5703125" style="68" customWidth="1"/>
    <col min="3" max="3" width="32.28515625" style="44" customWidth="1"/>
    <col min="4" max="4" width="9.42578125" style="69" customWidth="1"/>
    <col min="5" max="5" width="14.42578125" style="44" customWidth="1"/>
    <col min="6" max="6" width="15.7109375" style="44" customWidth="1"/>
    <col min="7" max="7" width="9.28515625" style="70" customWidth="1"/>
    <col min="8" max="8" width="13.5703125" style="44" customWidth="1"/>
    <col min="9" max="9" width="13.42578125" style="44" customWidth="1"/>
    <col min="10" max="10" width="9.28515625" style="70" customWidth="1"/>
    <col min="11" max="11" width="10.42578125" style="44" customWidth="1"/>
    <col min="12" max="12" width="9.42578125" style="44" customWidth="1"/>
    <col min="13" max="13" width="8.28515625" style="70" customWidth="1"/>
    <col min="14" max="14" width="9.42578125" style="44" customWidth="1"/>
    <col min="15" max="15" width="10" style="44" customWidth="1"/>
    <col min="16" max="16" width="9.5703125" style="70" customWidth="1"/>
    <col min="17" max="17" width="12.42578125" style="44" customWidth="1"/>
    <col min="18" max="18" width="14.42578125" style="44" customWidth="1"/>
    <col min="19" max="19" width="8.28515625" style="70" customWidth="1"/>
    <col min="20" max="20" width="13.140625" style="44" customWidth="1"/>
    <col min="21" max="21" width="12.28515625" style="44" customWidth="1"/>
    <col min="22" max="22" width="8.28515625" style="70" customWidth="1"/>
    <col min="23" max="23" width="12" style="44" customWidth="1"/>
    <col min="24" max="24" width="9.5703125" style="44" customWidth="1"/>
    <col min="25" max="25" width="8.28515625" style="70" customWidth="1"/>
    <col min="26" max="26" width="9.42578125" style="44" customWidth="1"/>
    <col min="27" max="27" width="9.28515625" style="44" customWidth="1"/>
    <col min="28" max="28" width="8.28515625" style="70" customWidth="1"/>
    <col min="29" max="30" width="13.140625" style="44" customWidth="1"/>
    <col min="31" max="31" width="8.28515625" style="70" customWidth="1"/>
    <col min="32" max="32" width="7.28515625" style="44" customWidth="1"/>
    <col min="33" max="33" width="10.140625" style="70" customWidth="1"/>
    <col min="34" max="34" width="8.28515625" style="70" customWidth="1"/>
    <col min="35" max="35" width="9.42578125" style="44" customWidth="1"/>
    <col min="36" max="36" width="10" style="71" customWidth="1"/>
    <col min="37" max="38" width="8.28515625" style="44" customWidth="1"/>
    <col min="39" max="39" width="8.28515625" style="71" customWidth="1"/>
    <col min="40" max="40" width="8.28515625" style="44" customWidth="1"/>
    <col min="41" max="41" width="9.28515625" style="44" customWidth="1"/>
    <col min="42" max="44" width="9.140625" style="44"/>
    <col min="45" max="45" width="7.42578125" style="69" customWidth="1"/>
    <col min="46" max="47" width="7.42578125" style="44" customWidth="1"/>
    <col min="48" max="48" width="7.42578125" style="71" customWidth="1"/>
    <col min="49" max="49" width="7.42578125" style="44" customWidth="1"/>
    <col min="50" max="51" width="9.140625" style="44"/>
    <col min="52" max="52" width="10.42578125" style="44" bestFit="1" customWidth="1"/>
    <col min="53" max="56" width="9.140625" style="44"/>
    <col min="57" max="57" width="10.5703125" style="44" bestFit="1" customWidth="1"/>
    <col min="58" max="257" width="9.140625" style="44"/>
    <col min="258" max="258" width="8.140625" style="44" customWidth="1"/>
    <col min="259" max="259" width="8.5703125" style="44" customWidth="1"/>
    <col min="260" max="260" width="32.28515625" style="44" customWidth="1"/>
    <col min="261" max="261" width="12.42578125" style="44" customWidth="1"/>
    <col min="262" max="262" width="13.140625" style="44" bestFit="1" customWidth="1"/>
    <col min="263" max="266" width="9.28515625" style="44" customWidth="1"/>
    <col min="267" max="267" width="9.42578125" style="44" bestFit="1" customWidth="1"/>
    <col min="268" max="284" width="8.28515625" style="44" customWidth="1"/>
    <col min="285" max="285" width="11.28515625" style="44" customWidth="1"/>
    <col min="286" max="286" width="10.42578125" style="44" customWidth="1"/>
    <col min="287" max="288" width="8.28515625" style="44" customWidth="1"/>
    <col min="289" max="289" width="10.140625" style="44" customWidth="1"/>
    <col min="290" max="290" width="8.28515625" style="44" customWidth="1"/>
    <col min="291" max="291" width="9.42578125" style="44" customWidth="1"/>
    <col min="292" max="292" width="12" style="44" customWidth="1"/>
    <col min="293" max="296" width="8.28515625" style="44" customWidth="1"/>
    <col min="297" max="297" width="9.28515625" style="44" customWidth="1"/>
    <col min="298" max="300" width="9.140625" style="44"/>
    <col min="301" max="305" width="7.42578125" style="44" customWidth="1"/>
    <col min="306" max="513" width="9.140625" style="44"/>
    <col min="514" max="514" width="8.140625" style="44" customWidth="1"/>
    <col min="515" max="515" width="8.5703125" style="44" customWidth="1"/>
    <col min="516" max="516" width="32.28515625" style="44" customWidth="1"/>
    <col min="517" max="517" width="12.42578125" style="44" customWidth="1"/>
    <col min="518" max="518" width="13.140625" style="44" bestFit="1" customWidth="1"/>
    <col min="519" max="522" width="9.28515625" style="44" customWidth="1"/>
    <col min="523" max="523" width="9.42578125" style="44" bestFit="1" customWidth="1"/>
    <col min="524" max="540" width="8.28515625" style="44" customWidth="1"/>
    <col min="541" max="541" width="11.28515625" style="44" customWidth="1"/>
    <col min="542" max="542" width="10.42578125" style="44" customWidth="1"/>
    <col min="543" max="544" width="8.28515625" style="44" customWidth="1"/>
    <col min="545" max="545" width="10.140625" style="44" customWidth="1"/>
    <col min="546" max="546" width="8.28515625" style="44" customWidth="1"/>
    <col min="547" max="547" width="9.42578125" style="44" customWidth="1"/>
    <col min="548" max="548" width="12" style="44" customWidth="1"/>
    <col min="549" max="552" width="8.28515625" style="44" customWidth="1"/>
    <col min="553" max="553" width="9.28515625" style="44" customWidth="1"/>
    <col min="554" max="556" width="9.140625" style="44"/>
    <col min="557" max="561" width="7.42578125" style="44" customWidth="1"/>
    <col min="562" max="769" width="9.140625" style="44"/>
    <col min="770" max="770" width="8.140625" style="44" customWidth="1"/>
    <col min="771" max="771" width="8.5703125" style="44" customWidth="1"/>
    <col min="772" max="772" width="32.28515625" style="44" customWidth="1"/>
    <col min="773" max="773" width="12.42578125" style="44" customWidth="1"/>
    <col min="774" max="774" width="13.140625" style="44" bestFit="1" customWidth="1"/>
    <col min="775" max="778" width="9.28515625" style="44" customWidth="1"/>
    <col min="779" max="779" width="9.42578125" style="44" bestFit="1" customWidth="1"/>
    <col min="780" max="796" width="8.28515625" style="44" customWidth="1"/>
    <col min="797" max="797" width="11.28515625" style="44" customWidth="1"/>
    <col min="798" max="798" width="10.42578125" style="44" customWidth="1"/>
    <col min="799" max="800" width="8.28515625" style="44" customWidth="1"/>
    <col min="801" max="801" width="10.140625" style="44" customWidth="1"/>
    <col min="802" max="802" width="8.28515625" style="44" customWidth="1"/>
    <col min="803" max="803" width="9.42578125" style="44" customWidth="1"/>
    <col min="804" max="804" width="12" style="44" customWidth="1"/>
    <col min="805" max="808" width="8.28515625" style="44" customWidth="1"/>
    <col min="809" max="809" width="9.28515625" style="44" customWidth="1"/>
    <col min="810" max="812" width="9.140625" style="44"/>
    <col min="813" max="817" width="7.42578125" style="44" customWidth="1"/>
    <col min="818" max="1025" width="9.140625" style="44"/>
    <col min="1026" max="1026" width="8.140625" style="44" customWidth="1"/>
    <col min="1027" max="1027" width="8.5703125" style="44" customWidth="1"/>
    <col min="1028" max="1028" width="32.28515625" style="44" customWidth="1"/>
    <col min="1029" max="1029" width="12.42578125" style="44" customWidth="1"/>
    <col min="1030" max="1030" width="13.140625" style="44" bestFit="1" customWidth="1"/>
    <col min="1031" max="1034" width="9.28515625" style="44" customWidth="1"/>
    <col min="1035" max="1035" width="9.42578125" style="44" bestFit="1" customWidth="1"/>
    <col min="1036" max="1052" width="8.28515625" style="44" customWidth="1"/>
    <col min="1053" max="1053" width="11.28515625" style="44" customWidth="1"/>
    <col min="1054" max="1054" width="10.42578125" style="44" customWidth="1"/>
    <col min="1055" max="1056" width="8.28515625" style="44" customWidth="1"/>
    <col min="1057" max="1057" width="10.140625" style="44" customWidth="1"/>
    <col min="1058" max="1058" width="8.28515625" style="44" customWidth="1"/>
    <col min="1059" max="1059" width="9.42578125" style="44" customWidth="1"/>
    <col min="1060" max="1060" width="12" style="44" customWidth="1"/>
    <col min="1061" max="1064" width="8.28515625" style="44" customWidth="1"/>
    <col min="1065" max="1065" width="9.28515625" style="44" customWidth="1"/>
    <col min="1066" max="1068" width="9.140625" style="44"/>
    <col min="1069" max="1073" width="7.42578125" style="44" customWidth="1"/>
    <col min="1074" max="1281" width="9.140625" style="44"/>
    <col min="1282" max="1282" width="8.140625" style="44" customWidth="1"/>
    <col min="1283" max="1283" width="8.5703125" style="44" customWidth="1"/>
    <col min="1284" max="1284" width="32.28515625" style="44" customWidth="1"/>
    <col min="1285" max="1285" width="12.42578125" style="44" customWidth="1"/>
    <col min="1286" max="1286" width="13.140625" style="44" bestFit="1" customWidth="1"/>
    <col min="1287" max="1290" width="9.28515625" style="44" customWidth="1"/>
    <col min="1291" max="1291" width="9.42578125" style="44" bestFit="1" customWidth="1"/>
    <col min="1292" max="1308" width="8.28515625" style="44" customWidth="1"/>
    <col min="1309" max="1309" width="11.28515625" style="44" customWidth="1"/>
    <col min="1310" max="1310" width="10.42578125" style="44" customWidth="1"/>
    <col min="1311" max="1312" width="8.28515625" style="44" customWidth="1"/>
    <col min="1313" max="1313" width="10.140625" style="44" customWidth="1"/>
    <col min="1314" max="1314" width="8.28515625" style="44" customWidth="1"/>
    <col min="1315" max="1315" width="9.42578125" style="44" customWidth="1"/>
    <col min="1316" max="1316" width="12" style="44" customWidth="1"/>
    <col min="1317" max="1320" width="8.28515625" style="44" customWidth="1"/>
    <col min="1321" max="1321" width="9.28515625" style="44" customWidth="1"/>
    <col min="1322" max="1324" width="9.140625" style="44"/>
    <col min="1325" max="1329" width="7.42578125" style="44" customWidth="1"/>
    <col min="1330" max="1537" width="9.140625" style="44"/>
    <col min="1538" max="1538" width="8.140625" style="44" customWidth="1"/>
    <col min="1539" max="1539" width="8.5703125" style="44" customWidth="1"/>
    <col min="1540" max="1540" width="32.28515625" style="44" customWidth="1"/>
    <col min="1541" max="1541" width="12.42578125" style="44" customWidth="1"/>
    <col min="1542" max="1542" width="13.140625" style="44" bestFit="1" customWidth="1"/>
    <col min="1543" max="1546" width="9.28515625" style="44" customWidth="1"/>
    <col min="1547" max="1547" width="9.42578125" style="44" bestFit="1" customWidth="1"/>
    <col min="1548" max="1564" width="8.28515625" style="44" customWidth="1"/>
    <col min="1565" max="1565" width="11.28515625" style="44" customWidth="1"/>
    <col min="1566" max="1566" width="10.42578125" style="44" customWidth="1"/>
    <col min="1567" max="1568" width="8.28515625" style="44" customWidth="1"/>
    <col min="1569" max="1569" width="10.140625" style="44" customWidth="1"/>
    <col min="1570" max="1570" width="8.28515625" style="44" customWidth="1"/>
    <col min="1571" max="1571" width="9.42578125" style="44" customWidth="1"/>
    <col min="1572" max="1572" width="12" style="44" customWidth="1"/>
    <col min="1573" max="1576" width="8.28515625" style="44" customWidth="1"/>
    <col min="1577" max="1577" width="9.28515625" style="44" customWidth="1"/>
    <col min="1578" max="1580" width="9.140625" style="44"/>
    <col min="1581" max="1585" width="7.42578125" style="44" customWidth="1"/>
    <col min="1586" max="1793" width="9.140625" style="44"/>
    <col min="1794" max="1794" width="8.140625" style="44" customWidth="1"/>
    <col min="1795" max="1795" width="8.5703125" style="44" customWidth="1"/>
    <col min="1796" max="1796" width="32.28515625" style="44" customWidth="1"/>
    <col min="1797" max="1797" width="12.42578125" style="44" customWidth="1"/>
    <col min="1798" max="1798" width="13.140625" style="44" bestFit="1" customWidth="1"/>
    <col min="1799" max="1802" width="9.28515625" style="44" customWidth="1"/>
    <col min="1803" max="1803" width="9.42578125" style="44" bestFit="1" customWidth="1"/>
    <col min="1804" max="1820" width="8.28515625" style="44" customWidth="1"/>
    <col min="1821" max="1821" width="11.28515625" style="44" customWidth="1"/>
    <col min="1822" max="1822" width="10.42578125" style="44" customWidth="1"/>
    <col min="1823" max="1824" width="8.28515625" style="44" customWidth="1"/>
    <col min="1825" max="1825" width="10.140625" style="44" customWidth="1"/>
    <col min="1826" max="1826" width="8.28515625" style="44" customWidth="1"/>
    <col min="1827" max="1827" width="9.42578125" style="44" customWidth="1"/>
    <col min="1828" max="1828" width="12" style="44" customWidth="1"/>
    <col min="1829" max="1832" width="8.28515625" style="44" customWidth="1"/>
    <col min="1833" max="1833" width="9.28515625" style="44" customWidth="1"/>
    <col min="1834" max="1836" width="9.140625" style="44"/>
    <col min="1837" max="1841" width="7.42578125" style="44" customWidth="1"/>
    <col min="1842" max="2049" width="9.140625" style="44"/>
    <col min="2050" max="2050" width="8.140625" style="44" customWidth="1"/>
    <col min="2051" max="2051" width="8.5703125" style="44" customWidth="1"/>
    <col min="2052" max="2052" width="32.28515625" style="44" customWidth="1"/>
    <col min="2053" max="2053" width="12.42578125" style="44" customWidth="1"/>
    <col min="2054" max="2054" width="13.140625" style="44" bestFit="1" customWidth="1"/>
    <col min="2055" max="2058" width="9.28515625" style="44" customWidth="1"/>
    <col min="2059" max="2059" width="9.42578125" style="44" bestFit="1" customWidth="1"/>
    <col min="2060" max="2076" width="8.28515625" style="44" customWidth="1"/>
    <col min="2077" max="2077" width="11.28515625" style="44" customWidth="1"/>
    <col min="2078" max="2078" width="10.42578125" style="44" customWidth="1"/>
    <col min="2079" max="2080" width="8.28515625" style="44" customWidth="1"/>
    <col min="2081" max="2081" width="10.140625" style="44" customWidth="1"/>
    <col min="2082" max="2082" width="8.28515625" style="44" customWidth="1"/>
    <col min="2083" max="2083" width="9.42578125" style="44" customWidth="1"/>
    <col min="2084" max="2084" width="12" style="44" customWidth="1"/>
    <col min="2085" max="2088" width="8.28515625" style="44" customWidth="1"/>
    <col min="2089" max="2089" width="9.28515625" style="44" customWidth="1"/>
    <col min="2090" max="2092" width="9.140625" style="44"/>
    <col min="2093" max="2097" width="7.42578125" style="44" customWidth="1"/>
    <col min="2098" max="2305" width="9.140625" style="44"/>
    <col min="2306" max="2306" width="8.140625" style="44" customWidth="1"/>
    <col min="2307" max="2307" width="8.5703125" style="44" customWidth="1"/>
    <col min="2308" max="2308" width="32.28515625" style="44" customWidth="1"/>
    <col min="2309" max="2309" width="12.42578125" style="44" customWidth="1"/>
    <col min="2310" max="2310" width="13.140625" style="44" bestFit="1" customWidth="1"/>
    <col min="2311" max="2314" width="9.28515625" style="44" customWidth="1"/>
    <col min="2315" max="2315" width="9.42578125" style="44" bestFit="1" customWidth="1"/>
    <col min="2316" max="2332" width="8.28515625" style="44" customWidth="1"/>
    <col min="2333" max="2333" width="11.28515625" style="44" customWidth="1"/>
    <col min="2334" max="2334" width="10.42578125" style="44" customWidth="1"/>
    <col min="2335" max="2336" width="8.28515625" style="44" customWidth="1"/>
    <col min="2337" max="2337" width="10.140625" style="44" customWidth="1"/>
    <col min="2338" max="2338" width="8.28515625" style="44" customWidth="1"/>
    <col min="2339" max="2339" width="9.42578125" style="44" customWidth="1"/>
    <col min="2340" max="2340" width="12" style="44" customWidth="1"/>
    <col min="2341" max="2344" width="8.28515625" style="44" customWidth="1"/>
    <col min="2345" max="2345" width="9.28515625" style="44" customWidth="1"/>
    <col min="2346" max="2348" width="9.140625" style="44"/>
    <col min="2349" max="2353" width="7.42578125" style="44" customWidth="1"/>
    <col min="2354" max="2561" width="9.140625" style="44"/>
    <col min="2562" max="2562" width="8.140625" style="44" customWidth="1"/>
    <col min="2563" max="2563" width="8.5703125" style="44" customWidth="1"/>
    <col min="2564" max="2564" width="32.28515625" style="44" customWidth="1"/>
    <col min="2565" max="2565" width="12.42578125" style="44" customWidth="1"/>
    <col min="2566" max="2566" width="13.140625" style="44" bestFit="1" customWidth="1"/>
    <col min="2567" max="2570" width="9.28515625" style="44" customWidth="1"/>
    <col min="2571" max="2571" width="9.42578125" style="44" bestFit="1" customWidth="1"/>
    <col min="2572" max="2588" width="8.28515625" style="44" customWidth="1"/>
    <col min="2589" max="2589" width="11.28515625" style="44" customWidth="1"/>
    <col min="2590" max="2590" width="10.42578125" style="44" customWidth="1"/>
    <col min="2591" max="2592" width="8.28515625" style="44" customWidth="1"/>
    <col min="2593" max="2593" width="10.140625" style="44" customWidth="1"/>
    <col min="2594" max="2594" width="8.28515625" style="44" customWidth="1"/>
    <col min="2595" max="2595" width="9.42578125" style="44" customWidth="1"/>
    <col min="2596" max="2596" width="12" style="44" customWidth="1"/>
    <col min="2597" max="2600" width="8.28515625" style="44" customWidth="1"/>
    <col min="2601" max="2601" width="9.28515625" style="44" customWidth="1"/>
    <col min="2602" max="2604" width="9.140625" style="44"/>
    <col min="2605" max="2609" width="7.42578125" style="44" customWidth="1"/>
    <col min="2610" max="2817" width="9.140625" style="44"/>
    <col min="2818" max="2818" width="8.140625" style="44" customWidth="1"/>
    <col min="2819" max="2819" width="8.5703125" style="44" customWidth="1"/>
    <col min="2820" max="2820" width="32.28515625" style="44" customWidth="1"/>
    <col min="2821" max="2821" width="12.42578125" style="44" customWidth="1"/>
    <col min="2822" max="2822" width="13.140625" style="44" bestFit="1" customWidth="1"/>
    <col min="2823" max="2826" width="9.28515625" style="44" customWidth="1"/>
    <col min="2827" max="2827" width="9.42578125" style="44" bestFit="1" customWidth="1"/>
    <col min="2828" max="2844" width="8.28515625" style="44" customWidth="1"/>
    <col min="2845" max="2845" width="11.28515625" style="44" customWidth="1"/>
    <col min="2846" max="2846" width="10.42578125" style="44" customWidth="1"/>
    <col min="2847" max="2848" width="8.28515625" style="44" customWidth="1"/>
    <col min="2849" max="2849" width="10.140625" style="44" customWidth="1"/>
    <col min="2850" max="2850" width="8.28515625" style="44" customWidth="1"/>
    <col min="2851" max="2851" width="9.42578125" style="44" customWidth="1"/>
    <col min="2852" max="2852" width="12" style="44" customWidth="1"/>
    <col min="2853" max="2856" width="8.28515625" style="44" customWidth="1"/>
    <col min="2857" max="2857" width="9.28515625" style="44" customWidth="1"/>
    <col min="2858" max="2860" width="9.140625" style="44"/>
    <col min="2861" max="2865" width="7.42578125" style="44" customWidth="1"/>
    <col min="2866" max="3073" width="9.140625" style="44"/>
    <col min="3074" max="3074" width="8.140625" style="44" customWidth="1"/>
    <col min="3075" max="3075" width="8.5703125" style="44" customWidth="1"/>
    <col min="3076" max="3076" width="32.28515625" style="44" customWidth="1"/>
    <col min="3077" max="3077" width="12.42578125" style="44" customWidth="1"/>
    <col min="3078" max="3078" width="13.140625" style="44" bestFit="1" customWidth="1"/>
    <col min="3079" max="3082" width="9.28515625" style="44" customWidth="1"/>
    <col min="3083" max="3083" width="9.42578125" style="44" bestFit="1" customWidth="1"/>
    <col min="3084" max="3100" width="8.28515625" style="44" customWidth="1"/>
    <col min="3101" max="3101" width="11.28515625" style="44" customWidth="1"/>
    <col min="3102" max="3102" width="10.42578125" style="44" customWidth="1"/>
    <col min="3103" max="3104" width="8.28515625" style="44" customWidth="1"/>
    <col min="3105" max="3105" width="10.140625" style="44" customWidth="1"/>
    <col min="3106" max="3106" width="8.28515625" style="44" customWidth="1"/>
    <col min="3107" max="3107" width="9.42578125" style="44" customWidth="1"/>
    <col min="3108" max="3108" width="12" style="44" customWidth="1"/>
    <col min="3109" max="3112" width="8.28515625" style="44" customWidth="1"/>
    <col min="3113" max="3113" width="9.28515625" style="44" customWidth="1"/>
    <col min="3114" max="3116" width="9.140625" style="44"/>
    <col min="3117" max="3121" width="7.42578125" style="44" customWidth="1"/>
    <col min="3122" max="3329" width="9.140625" style="44"/>
    <col min="3330" max="3330" width="8.140625" style="44" customWidth="1"/>
    <col min="3331" max="3331" width="8.5703125" style="44" customWidth="1"/>
    <col min="3332" max="3332" width="32.28515625" style="44" customWidth="1"/>
    <col min="3333" max="3333" width="12.42578125" style="44" customWidth="1"/>
    <col min="3334" max="3334" width="13.140625" style="44" bestFit="1" customWidth="1"/>
    <col min="3335" max="3338" width="9.28515625" style="44" customWidth="1"/>
    <col min="3339" max="3339" width="9.42578125" style="44" bestFit="1" customWidth="1"/>
    <col min="3340" max="3356" width="8.28515625" style="44" customWidth="1"/>
    <col min="3357" max="3357" width="11.28515625" style="44" customWidth="1"/>
    <col min="3358" max="3358" width="10.42578125" style="44" customWidth="1"/>
    <col min="3359" max="3360" width="8.28515625" style="44" customWidth="1"/>
    <col min="3361" max="3361" width="10.140625" style="44" customWidth="1"/>
    <col min="3362" max="3362" width="8.28515625" style="44" customWidth="1"/>
    <col min="3363" max="3363" width="9.42578125" style="44" customWidth="1"/>
    <col min="3364" max="3364" width="12" style="44" customWidth="1"/>
    <col min="3365" max="3368" width="8.28515625" style="44" customWidth="1"/>
    <col min="3369" max="3369" width="9.28515625" style="44" customWidth="1"/>
    <col min="3370" max="3372" width="9.140625" style="44"/>
    <col min="3373" max="3377" width="7.42578125" style="44" customWidth="1"/>
    <col min="3378" max="3585" width="9.140625" style="44"/>
    <col min="3586" max="3586" width="8.140625" style="44" customWidth="1"/>
    <col min="3587" max="3587" width="8.5703125" style="44" customWidth="1"/>
    <col min="3588" max="3588" width="32.28515625" style="44" customWidth="1"/>
    <col min="3589" max="3589" width="12.42578125" style="44" customWidth="1"/>
    <col min="3590" max="3590" width="13.140625" style="44" bestFit="1" customWidth="1"/>
    <col min="3591" max="3594" width="9.28515625" style="44" customWidth="1"/>
    <col min="3595" max="3595" width="9.42578125" style="44" bestFit="1" customWidth="1"/>
    <col min="3596" max="3612" width="8.28515625" style="44" customWidth="1"/>
    <col min="3613" max="3613" width="11.28515625" style="44" customWidth="1"/>
    <col min="3614" max="3614" width="10.42578125" style="44" customWidth="1"/>
    <col min="3615" max="3616" width="8.28515625" style="44" customWidth="1"/>
    <col min="3617" max="3617" width="10.140625" style="44" customWidth="1"/>
    <col min="3618" max="3618" width="8.28515625" style="44" customWidth="1"/>
    <col min="3619" max="3619" width="9.42578125" style="44" customWidth="1"/>
    <col min="3620" max="3620" width="12" style="44" customWidth="1"/>
    <col min="3621" max="3624" width="8.28515625" style="44" customWidth="1"/>
    <col min="3625" max="3625" width="9.28515625" style="44" customWidth="1"/>
    <col min="3626" max="3628" width="9.140625" style="44"/>
    <col min="3629" max="3633" width="7.42578125" style="44" customWidth="1"/>
    <col min="3634" max="3841" width="9.140625" style="44"/>
    <col min="3842" max="3842" width="8.140625" style="44" customWidth="1"/>
    <col min="3843" max="3843" width="8.5703125" style="44" customWidth="1"/>
    <col min="3844" max="3844" width="32.28515625" style="44" customWidth="1"/>
    <col min="3845" max="3845" width="12.42578125" style="44" customWidth="1"/>
    <col min="3846" max="3846" width="13.140625" style="44" bestFit="1" customWidth="1"/>
    <col min="3847" max="3850" width="9.28515625" style="44" customWidth="1"/>
    <col min="3851" max="3851" width="9.42578125" style="44" bestFit="1" customWidth="1"/>
    <col min="3852" max="3868" width="8.28515625" style="44" customWidth="1"/>
    <col min="3869" max="3869" width="11.28515625" style="44" customWidth="1"/>
    <col min="3870" max="3870" width="10.42578125" style="44" customWidth="1"/>
    <col min="3871" max="3872" width="8.28515625" style="44" customWidth="1"/>
    <col min="3873" max="3873" width="10.140625" style="44" customWidth="1"/>
    <col min="3874" max="3874" width="8.28515625" style="44" customWidth="1"/>
    <col min="3875" max="3875" width="9.42578125" style="44" customWidth="1"/>
    <col min="3876" max="3876" width="12" style="44" customWidth="1"/>
    <col min="3877" max="3880" width="8.28515625" style="44" customWidth="1"/>
    <col min="3881" max="3881" width="9.28515625" style="44" customWidth="1"/>
    <col min="3882" max="3884" width="9.140625" style="44"/>
    <col min="3885" max="3889" width="7.42578125" style="44" customWidth="1"/>
    <col min="3890" max="4097" width="9.140625" style="44"/>
    <col min="4098" max="4098" width="8.140625" style="44" customWidth="1"/>
    <col min="4099" max="4099" width="8.5703125" style="44" customWidth="1"/>
    <col min="4100" max="4100" width="32.28515625" style="44" customWidth="1"/>
    <col min="4101" max="4101" width="12.42578125" style="44" customWidth="1"/>
    <col min="4102" max="4102" width="13.140625" style="44" bestFit="1" customWidth="1"/>
    <col min="4103" max="4106" width="9.28515625" style="44" customWidth="1"/>
    <col min="4107" max="4107" width="9.42578125" style="44" bestFit="1" customWidth="1"/>
    <col min="4108" max="4124" width="8.28515625" style="44" customWidth="1"/>
    <col min="4125" max="4125" width="11.28515625" style="44" customWidth="1"/>
    <col min="4126" max="4126" width="10.42578125" style="44" customWidth="1"/>
    <col min="4127" max="4128" width="8.28515625" style="44" customWidth="1"/>
    <col min="4129" max="4129" width="10.140625" style="44" customWidth="1"/>
    <col min="4130" max="4130" width="8.28515625" style="44" customWidth="1"/>
    <col min="4131" max="4131" width="9.42578125" style="44" customWidth="1"/>
    <col min="4132" max="4132" width="12" style="44" customWidth="1"/>
    <col min="4133" max="4136" width="8.28515625" style="44" customWidth="1"/>
    <col min="4137" max="4137" width="9.28515625" style="44" customWidth="1"/>
    <col min="4138" max="4140" width="9.140625" style="44"/>
    <col min="4141" max="4145" width="7.42578125" style="44" customWidth="1"/>
    <col min="4146" max="4353" width="9.140625" style="44"/>
    <col min="4354" max="4354" width="8.140625" style="44" customWidth="1"/>
    <col min="4355" max="4355" width="8.5703125" style="44" customWidth="1"/>
    <col min="4356" max="4356" width="32.28515625" style="44" customWidth="1"/>
    <col min="4357" max="4357" width="12.42578125" style="44" customWidth="1"/>
    <col min="4358" max="4358" width="13.140625" style="44" bestFit="1" customWidth="1"/>
    <col min="4359" max="4362" width="9.28515625" style="44" customWidth="1"/>
    <col min="4363" max="4363" width="9.42578125" style="44" bestFit="1" customWidth="1"/>
    <col min="4364" max="4380" width="8.28515625" style="44" customWidth="1"/>
    <col min="4381" max="4381" width="11.28515625" style="44" customWidth="1"/>
    <col min="4382" max="4382" width="10.42578125" style="44" customWidth="1"/>
    <col min="4383" max="4384" width="8.28515625" style="44" customWidth="1"/>
    <col min="4385" max="4385" width="10.140625" style="44" customWidth="1"/>
    <col min="4386" max="4386" width="8.28515625" style="44" customWidth="1"/>
    <col min="4387" max="4387" width="9.42578125" style="44" customWidth="1"/>
    <col min="4388" max="4388" width="12" style="44" customWidth="1"/>
    <col min="4389" max="4392" width="8.28515625" style="44" customWidth="1"/>
    <col min="4393" max="4393" width="9.28515625" style="44" customWidth="1"/>
    <col min="4394" max="4396" width="9.140625" style="44"/>
    <col min="4397" max="4401" width="7.42578125" style="44" customWidth="1"/>
    <col min="4402" max="4609" width="9.140625" style="44"/>
    <col min="4610" max="4610" width="8.140625" style="44" customWidth="1"/>
    <col min="4611" max="4611" width="8.5703125" style="44" customWidth="1"/>
    <col min="4612" max="4612" width="32.28515625" style="44" customWidth="1"/>
    <col min="4613" max="4613" width="12.42578125" style="44" customWidth="1"/>
    <col min="4614" max="4614" width="13.140625" style="44" bestFit="1" customWidth="1"/>
    <col min="4615" max="4618" width="9.28515625" style="44" customWidth="1"/>
    <col min="4619" max="4619" width="9.42578125" style="44" bestFit="1" customWidth="1"/>
    <col min="4620" max="4636" width="8.28515625" style="44" customWidth="1"/>
    <col min="4637" max="4637" width="11.28515625" style="44" customWidth="1"/>
    <col min="4638" max="4638" width="10.42578125" style="44" customWidth="1"/>
    <col min="4639" max="4640" width="8.28515625" style="44" customWidth="1"/>
    <col min="4641" max="4641" width="10.140625" style="44" customWidth="1"/>
    <col min="4642" max="4642" width="8.28515625" style="44" customWidth="1"/>
    <col min="4643" max="4643" width="9.42578125" style="44" customWidth="1"/>
    <col min="4644" max="4644" width="12" style="44" customWidth="1"/>
    <col min="4645" max="4648" width="8.28515625" style="44" customWidth="1"/>
    <col min="4649" max="4649" width="9.28515625" style="44" customWidth="1"/>
    <col min="4650" max="4652" width="9.140625" style="44"/>
    <col min="4653" max="4657" width="7.42578125" style="44" customWidth="1"/>
    <col min="4658" max="4865" width="9.140625" style="44"/>
    <col min="4866" max="4866" width="8.140625" style="44" customWidth="1"/>
    <col min="4867" max="4867" width="8.5703125" style="44" customWidth="1"/>
    <col min="4868" max="4868" width="32.28515625" style="44" customWidth="1"/>
    <col min="4869" max="4869" width="12.42578125" style="44" customWidth="1"/>
    <col min="4870" max="4870" width="13.140625" style="44" bestFit="1" customWidth="1"/>
    <col min="4871" max="4874" width="9.28515625" style="44" customWidth="1"/>
    <col min="4875" max="4875" width="9.42578125" style="44" bestFit="1" customWidth="1"/>
    <col min="4876" max="4892" width="8.28515625" style="44" customWidth="1"/>
    <col min="4893" max="4893" width="11.28515625" style="44" customWidth="1"/>
    <col min="4894" max="4894" width="10.42578125" style="44" customWidth="1"/>
    <col min="4895" max="4896" width="8.28515625" style="44" customWidth="1"/>
    <col min="4897" max="4897" width="10.140625" style="44" customWidth="1"/>
    <col min="4898" max="4898" width="8.28515625" style="44" customWidth="1"/>
    <col min="4899" max="4899" width="9.42578125" style="44" customWidth="1"/>
    <col min="4900" max="4900" width="12" style="44" customWidth="1"/>
    <col min="4901" max="4904" width="8.28515625" style="44" customWidth="1"/>
    <col min="4905" max="4905" width="9.28515625" style="44" customWidth="1"/>
    <col min="4906" max="4908" width="9.140625" style="44"/>
    <col min="4909" max="4913" width="7.42578125" style="44" customWidth="1"/>
    <col min="4914" max="5121" width="9.140625" style="44"/>
    <col min="5122" max="5122" width="8.140625" style="44" customWidth="1"/>
    <col min="5123" max="5123" width="8.5703125" style="44" customWidth="1"/>
    <col min="5124" max="5124" width="32.28515625" style="44" customWidth="1"/>
    <col min="5125" max="5125" width="12.42578125" style="44" customWidth="1"/>
    <col min="5126" max="5126" width="13.140625" style="44" bestFit="1" customWidth="1"/>
    <col min="5127" max="5130" width="9.28515625" style="44" customWidth="1"/>
    <col min="5131" max="5131" width="9.42578125" style="44" bestFit="1" customWidth="1"/>
    <col min="5132" max="5148" width="8.28515625" style="44" customWidth="1"/>
    <col min="5149" max="5149" width="11.28515625" style="44" customWidth="1"/>
    <col min="5150" max="5150" width="10.42578125" style="44" customWidth="1"/>
    <col min="5151" max="5152" width="8.28515625" style="44" customWidth="1"/>
    <col min="5153" max="5153" width="10.140625" style="44" customWidth="1"/>
    <col min="5154" max="5154" width="8.28515625" style="44" customWidth="1"/>
    <col min="5155" max="5155" width="9.42578125" style="44" customWidth="1"/>
    <col min="5156" max="5156" width="12" style="44" customWidth="1"/>
    <col min="5157" max="5160" width="8.28515625" style="44" customWidth="1"/>
    <col min="5161" max="5161" width="9.28515625" style="44" customWidth="1"/>
    <col min="5162" max="5164" width="9.140625" style="44"/>
    <col min="5165" max="5169" width="7.42578125" style="44" customWidth="1"/>
    <col min="5170" max="5377" width="9.140625" style="44"/>
    <col min="5378" max="5378" width="8.140625" style="44" customWidth="1"/>
    <col min="5379" max="5379" width="8.5703125" style="44" customWidth="1"/>
    <col min="5380" max="5380" width="32.28515625" style="44" customWidth="1"/>
    <col min="5381" max="5381" width="12.42578125" style="44" customWidth="1"/>
    <col min="5382" max="5382" width="13.140625" style="44" bestFit="1" customWidth="1"/>
    <col min="5383" max="5386" width="9.28515625" style="44" customWidth="1"/>
    <col min="5387" max="5387" width="9.42578125" style="44" bestFit="1" customWidth="1"/>
    <col min="5388" max="5404" width="8.28515625" style="44" customWidth="1"/>
    <col min="5405" max="5405" width="11.28515625" style="44" customWidth="1"/>
    <col min="5406" max="5406" width="10.42578125" style="44" customWidth="1"/>
    <col min="5407" max="5408" width="8.28515625" style="44" customWidth="1"/>
    <col min="5409" max="5409" width="10.140625" style="44" customWidth="1"/>
    <col min="5410" max="5410" width="8.28515625" style="44" customWidth="1"/>
    <col min="5411" max="5411" width="9.42578125" style="44" customWidth="1"/>
    <col min="5412" max="5412" width="12" style="44" customWidth="1"/>
    <col min="5413" max="5416" width="8.28515625" style="44" customWidth="1"/>
    <col min="5417" max="5417" width="9.28515625" style="44" customWidth="1"/>
    <col min="5418" max="5420" width="9.140625" style="44"/>
    <col min="5421" max="5425" width="7.42578125" style="44" customWidth="1"/>
    <col min="5426" max="5633" width="9.140625" style="44"/>
    <col min="5634" max="5634" width="8.140625" style="44" customWidth="1"/>
    <col min="5635" max="5635" width="8.5703125" style="44" customWidth="1"/>
    <col min="5636" max="5636" width="32.28515625" style="44" customWidth="1"/>
    <col min="5637" max="5637" width="12.42578125" style="44" customWidth="1"/>
    <col min="5638" max="5638" width="13.140625" style="44" bestFit="1" customWidth="1"/>
    <col min="5639" max="5642" width="9.28515625" style="44" customWidth="1"/>
    <col min="5643" max="5643" width="9.42578125" style="44" bestFit="1" customWidth="1"/>
    <col min="5644" max="5660" width="8.28515625" style="44" customWidth="1"/>
    <col min="5661" max="5661" width="11.28515625" style="44" customWidth="1"/>
    <col min="5662" max="5662" width="10.42578125" style="44" customWidth="1"/>
    <col min="5663" max="5664" width="8.28515625" style="44" customWidth="1"/>
    <col min="5665" max="5665" width="10.140625" style="44" customWidth="1"/>
    <col min="5666" max="5666" width="8.28515625" style="44" customWidth="1"/>
    <col min="5667" max="5667" width="9.42578125" style="44" customWidth="1"/>
    <col min="5668" max="5668" width="12" style="44" customWidth="1"/>
    <col min="5669" max="5672" width="8.28515625" style="44" customWidth="1"/>
    <col min="5673" max="5673" width="9.28515625" style="44" customWidth="1"/>
    <col min="5674" max="5676" width="9.140625" style="44"/>
    <col min="5677" max="5681" width="7.42578125" style="44" customWidth="1"/>
    <col min="5682" max="5889" width="9.140625" style="44"/>
    <col min="5890" max="5890" width="8.140625" style="44" customWidth="1"/>
    <col min="5891" max="5891" width="8.5703125" style="44" customWidth="1"/>
    <col min="5892" max="5892" width="32.28515625" style="44" customWidth="1"/>
    <col min="5893" max="5893" width="12.42578125" style="44" customWidth="1"/>
    <col min="5894" max="5894" width="13.140625" style="44" bestFit="1" customWidth="1"/>
    <col min="5895" max="5898" width="9.28515625" style="44" customWidth="1"/>
    <col min="5899" max="5899" width="9.42578125" style="44" bestFit="1" customWidth="1"/>
    <col min="5900" max="5916" width="8.28515625" style="44" customWidth="1"/>
    <col min="5917" max="5917" width="11.28515625" style="44" customWidth="1"/>
    <col min="5918" max="5918" width="10.42578125" style="44" customWidth="1"/>
    <col min="5919" max="5920" width="8.28515625" style="44" customWidth="1"/>
    <col min="5921" max="5921" width="10.140625" style="44" customWidth="1"/>
    <col min="5922" max="5922" width="8.28515625" style="44" customWidth="1"/>
    <col min="5923" max="5923" width="9.42578125" style="44" customWidth="1"/>
    <col min="5924" max="5924" width="12" style="44" customWidth="1"/>
    <col min="5925" max="5928" width="8.28515625" style="44" customWidth="1"/>
    <col min="5929" max="5929" width="9.28515625" style="44" customWidth="1"/>
    <col min="5930" max="5932" width="9.140625" style="44"/>
    <col min="5933" max="5937" width="7.42578125" style="44" customWidth="1"/>
    <col min="5938" max="6145" width="9.140625" style="44"/>
    <col min="6146" max="6146" width="8.140625" style="44" customWidth="1"/>
    <col min="6147" max="6147" width="8.5703125" style="44" customWidth="1"/>
    <col min="6148" max="6148" width="32.28515625" style="44" customWidth="1"/>
    <col min="6149" max="6149" width="12.42578125" style="44" customWidth="1"/>
    <col min="6150" max="6150" width="13.140625" style="44" bestFit="1" customWidth="1"/>
    <col min="6151" max="6154" width="9.28515625" style="44" customWidth="1"/>
    <col min="6155" max="6155" width="9.42578125" style="44" bestFit="1" customWidth="1"/>
    <col min="6156" max="6172" width="8.28515625" style="44" customWidth="1"/>
    <col min="6173" max="6173" width="11.28515625" style="44" customWidth="1"/>
    <col min="6174" max="6174" width="10.42578125" style="44" customWidth="1"/>
    <col min="6175" max="6176" width="8.28515625" style="44" customWidth="1"/>
    <col min="6177" max="6177" width="10.140625" style="44" customWidth="1"/>
    <col min="6178" max="6178" width="8.28515625" style="44" customWidth="1"/>
    <col min="6179" max="6179" width="9.42578125" style="44" customWidth="1"/>
    <col min="6180" max="6180" width="12" style="44" customWidth="1"/>
    <col min="6181" max="6184" width="8.28515625" style="44" customWidth="1"/>
    <col min="6185" max="6185" width="9.28515625" style="44" customWidth="1"/>
    <col min="6186" max="6188" width="9.140625" style="44"/>
    <col min="6189" max="6193" width="7.42578125" style="44" customWidth="1"/>
    <col min="6194" max="6401" width="9.140625" style="44"/>
    <col min="6402" max="6402" width="8.140625" style="44" customWidth="1"/>
    <col min="6403" max="6403" width="8.5703125" style="44" customWidth="1"/>
    <col min="6404" max="6404" width="32.28515625" style="44" customWidth="1"/>
    <col min="6405" max="6405" width="12.42578125" style="44" customWidth="1"/>
    <col min="6406" max="6406" width="13.140625" style="44" bestFit="1" customWidth="1"/>
    <col min="6407" max="6410" width="9.28515625" style="44" customWidth="1"/>
    <col min="6411" max="6411" width="9.42578125" style="44" bestFit="1" customWidth="1"/>
    <col min="6412" max="6428" width="8.28515625" style="44" customWidth="1"/>
    <col min="6429" max="6429" width="11.28515625" style="44" customWidth="1"/>
    <col min="6430" max="6430" width="10.42578125" style="44" customWidth="1"/>
    <col min="6431" max="6432" width="8.28515625" style="44" customWidth="1"/>
    <col min="6433" max="6433" width="10.140625" style="44" customWidth="1"/>
    <col min="6434" max="6434" width="8.28515625" style="44" customWidth="1"/>
    <col min="6435" max="6435" width="9.42578125" style="44" customWidth="1"/>
    <col min="6436" max="6436" width="12" style="44" customWidth="1"/>
    <col min="6437" max="6440" width="8.28515625" style="44" customWidth="1"/>
    <col min="6441" max="6441" width="9.28515625" style="44" customWidth="1"/>
    <col min="6442" max="6444" width="9.140625" style="44"/>
    <col min="6445" max="6449" width="7.42578125" style="44" customWidth="1"/>
    <col min="6450" max="6657" width="9.140625" style="44"/>
    <col min="6658" max="6658" width="8.140625" style="44" customWidth="1"/>
    <col min="6659" max="6659" width="8.5703125" style="44" customWidth="1"/>
    <col min="6660" max="6660" width="32.28515625" style="44" customWidth="1"/>
    <col min="6661" max="6661" width="12.42578125" style="44" customWidth="1"/>
    <col min="6662" max="6662" width="13.140625" style="44" bestFit="1" customWidth="1"/>
    <col min="6663" max="6666" width="9.28515625" style="44" customWidth="1"/>
    <col min="6667" max="6667" width="9.42578125" style="44" bestFit="1" customWidth="1"/>
    <col min="6668" max="6684" width="8.28515625" style="44" customWidth="1"/>
    <col min="6685" max="6685" width="11.28515625" style="44" customWidth="1"/>
    <col min="6686" max="6686" width="10.42578125" style="44" customWidth="1"/>
    <col min="6687" max="6688" width="8.28515625" style="44" customWidth="1"/>
    <col min="6689" max="6689" width="10.140625" style="44" customWidth="1"/>
    <col min="6690" max="6690" width="8.28515625" style="44" customWidth="1"/>
    <col min="6691" max="6691" width="9.42578125" style="44" customWidth="1"/>
    <col min="6692" max="6692" width="12" style="44" customWidth="1"/>
    <col min="6693" max="6696" width="8.28515625" style="44" customWidth="1"/>
    <col min="6697" max="6697" width="9.28515625" style="44" customWidth="1"/>
    <col min="6698" max="6700" width="9.140625" style="44"/>
    <col min="6701" max="6705" width="7.42578125" style="44" customWidth="1"/>
    <col min="6706" max="6913" width="9.140625" style="44"/>
    <col min="6914" max="6914" width="8.140625" style="44" customWidth="1"/>
    <col min="6915" max="6915" width="8.5703125" style="44" customWidth="1"/>
    <col min="6916" max="6916" width="32.28515625" style="44" customWidth="1"/>
    <col min="6917" max="6917" width="12.42578125" style="44" customWidth="1"/>
    <col min="6918" max="6918" width="13.140625" style="44" bestFit="1" customWidth="1"/>
    <col min="6919" max="6922" width="9.28515625" style="44" customWidth="1"/>
    <col min="6923" max="6923" width="9.42578125" style="44" bestFit="1" customWidth="1"/>
    <col min="6924" max="6940" width="8.28515625" style="44" customWidth="1"/>
    <col min="6941" max="6941" width="11.28515625" style="44" customWidth="1"/>
    <col min="6942" max="6942" width="10.42578125" style="44" customWidth="1"/>
    <col min="6943" max="6944" width="8.28515625" style="44" customWidth="1"/>
    <col min="6945" max="6945" width="10.140625" style="44" customWidth="1"/>
    <col min="6946" max="6946" width="8.28515625" style="44" customWidth="1"/>
    <col min="6947" max="6947" width="9.42578125" style="44" customWidth="1"/>
    <col min="6948" max="6948" width="12" style="44" customWidth="1"/>
    <col min="6949" max="6952" width="8.28515625" style="44" customWidth="1"/>
    <col min="6953" max="6953" width="9.28515625" style="44" customWidth="1"/>
    <col min="6954" max="6956" width="9.140625" style="44"/>
    <col min="6957" max="6961" width="7.42578125" style="44" customWidth="1"/>
    <col min="6962" max="7169" width="9.140625" style="44"/>
    <col min="7170" max="7170" width="8.140625" style="44" customWidth="1"/>
    <col min="7171" max="7171" width="8.5703125" style="44" customWidth="1"/>
    <col min="7172" max="7172" width="32.28515625" style="44" customWidth="1"/>
    <col min="7173" max="7173" width="12.42578125" style="44" customWidth="1"/>
    <col min="7174" max="7174" width="13.140625" style="44" bestFit="1" customWidth="1"/>
    <col min="7175" max="7178" width="9.28515625" style="44" customWidth="1"/>
    <col min="7179" max="7179" width="9.42578125" style="44" bestFit="1" customWidth="1"/>
    <col min="7180" max="7196" width="8.28515625" style="44" customWidth="1"/>
    <col min="7197" max="7197" width="11.28515625" style="44" customWidth="1"/>
    <col min="7198" max="7198" width="10.42578125" style="44" customWidth="1"/>
    <col min="7199" max="7200" width="8.28515625" style="44" customWidth="1"/>
    <col min="7201" max="7201" width="10.140625" style="44" customWidth="1"/>
    <col min="7202" max="7202" width="8.28515625" style="44" customWidth="1"/>
    <col min="7203" max="7203" width="9.42578125" style="44" customWidth="1"/>
    <col min="7204" max="7204" width="12" style="44" customWidth="1"/>
    <col min="7205" max="7208" width="8.28515625" style="44" customWidth="1"/>
    <col min="7209" max="7209" width="9.28515625" style="44" customWidth="1"/>
    <col min="7210" max="7212" width="9.140625" style="44"/>
    <col min="7213" max="7217" width="7.42578125" style="44" customWidth="1"/>
    <col min="7218" max="7425" width="9.140625" style="44"/>
    <col min="7426" max="7426" width="8.140625" style="44" customWidth="1"/>
    <col min="7427" max="7427" width="8.5703125" style="44" customWidth="1"/>
    <col min="7428" max="7428" width="32.28515625" style="44" customWidth="1"/>
    <col min="7429" max="7429" width="12.42578125" style="44" customWidth="1"/>
    <col min="7430" max="7430" width="13.140625" style="44" bestFit="1" customWidth="1"/>
    <col min="7431" max="7434" width="9.28515625" style="44" customWidth="1"/>
    <col min="7435" max="7435" width="9.42578125" style="44" bestFit="1" customWidth="1"/>
    <col min="7436" max="7452" width="8.28515625" style="44" customWidth="1"/>
    <col min="7453" max="7453" width="11.28515625" style="44" customWidth="1"/>
    <col min="7454" max="7454" width="10.42578125" style="44" customWidth="1"/>
    <col min="7455" max="7456" width="8.28515625" style="44" customWidth="1"/>
    <col min="7457" max="7457" width="10.140625" style="44" customWidth="1"/>
    <col min="7458" max="7458" width="8.28515625" style="44" customWidth="1"/>
    <col min="7459" max="7459" width="9.42578125" style="44" customWidth="1"/>
    <col min="7460" max="7460" width="12" style="44" customWidth="1"/>
    <col min="7461" max="7464" width="8.28515625" style="44" customWidth="1"/>
    <col min="7465" max="7465" width="9.28515625" style="44" customWidth="1"/>
    <col min="7466" max="7468" width="9.140625" style="44"/>
    <col min="7469" max="7473" width="7.42578125" style="44" customWidth="1"/>
    <col min="7474" max="7681" width="9.140625" style="44"/>
    <col min="7682" max="7682" width="8.140625" style="44" customWidth="1"/>
    <col min="7683" max="7683" width="8.5703125" style="44" customWidth="1"/>
    <col min="7684" max="7684" width="32.28515625" style="44" customWidth="1"/>
    <col min="7685" max="7685" width="12.42578125" style="44" customWidth="1"/>
    <col min="7686" max="7686" width="13.140625" style="44" bestFit="1" customWidth="1"/>
    <col min="7687" max="7690" width="9.28515625" style="44" customWidth="1"/>
    <col min="7691" max="7691" width="9.42578125" style="44" bestFit="1" customWidth="1"/>
    <col min="7692" max="7708" width="8.28515625" style="44" customWidth="1"/>
    <col min="7709" max="7709" width="11.28515625" style="44" customWidth="1"/>
    <col min="7710" max="7710" width="10.42578125" style="44" customWidth="1"/>
    <col min="7711" max="7712" width="8.28515625" style="44" customWidth="1"/>
    <col min="7713" max="7713" width="10.140625" style="44" customWidth="1"/>
    <col min="7714" max="7714" width="8.28515625" style="44" customWidth="1"/>
    <col min="7715" max="7715" width="9.42578125" style="44" customWidth="1"/>
    <col min="7716" max="7716" width="12" style="44" customWidth="1"/>
    <col min="7717" max="7720" width="8.28515625" style="44" customWidth="1"/>
    <col min="7721" max="7721" width="9.28515625" style="44" customWidth="1"/>
    <col min="7722" max="7724" width="9.140625" style="44"/>
    <col min="7725" max="7729" width="7.42578125" style="44" customWidth="1"/>
    <col min="7730" max="7937" width="9.140625" style="44"/>
    <col min="7938" max="7938" width="8.140625" style="44" customWidth="1"/>
    <col min="7939" max="7939" width="8.5703125" style="44" customWidth="1"/>
    <col min="7940" max="7940" width="32.28515625" style="44" customWidth="1"/>
    <col min="7941" max="7941" width="12.42578125" style="44" customWidth="1"/>
    <col min="7942" max="7942" width="13.140625" style="44" bestFit="1" customWidth="1"/>
    <col min="7943" max="7946" width="9.28515625" style="44" customWidth="1"/>
    <col min="7947" max="7947" width="9.42578125" style="44" bestFit="1" customWidth="1"/>
    <col min="7948" max="7964" width="8.28515625" style="44" customWidth="1"/>
    <col min="7965" max="7965" width="11.28515625" style="44" customWidth="1"/>
    <col min="7966" max="7966" width="10.42578125" style="44" customWidth="1"/>
    <col min="7967" max="7968" width="8.28515625" style="44" customWidth="1"/>
    <col min="7969" max="7969" width="10.140625" style="44" customWidth="1"/>
    <col min="7970" max="7970" width="8.28515625" style="44" customWidth="1"/>
    <col min="7971" max="7971" width="9.42578125" style="44" customWidth="1"/>
    <col min="7972" max="7972" width="12" style="44" customWidth="1"/>
    <col min="7973" max="7976" width="8.28515625" style="44" customWidth="1"/>
    <col min="7977" max="7977" width="9.28515625" style="44" customWidth="1"/>
    <col min="7978" max="7980" width="9.140625" style="44"/>
    <col min="7981" max="7985" width="7.42578125" style="44" customWidth="1"/>
    <col min="7986" max="8193" width="9.140625" style="44"/>
    <col min="8194" max="8194" width="8.140625" style="44" customWidth="1"/>
    <col min="8195" max="8195" width="8.5703125" style="44" customWidth="1"/>
    <col min="8196" max="8196" width="32.28515625" style="44" customWidth="1"/>
    <col min="8197" max="8197" width="12.42578125" style="44" customWidth="1"/>
    <col min="8198" max="8198" width="13.140625" style="44" bestFit="1" customWidth="1"/>
    <col min="8199" max="8202" width="9.28515625" style="44" customWidth="1"/>
    <col min="8203" max="8203" width="9.42578125" style="44" bestFit="1" customWidth="1"/>
    <col min="8204" max="8220" width="8.28515625" style="44" customWidth="1"/>
    <col min="8221" max="8221" width="11.28515625" style="44" customWidth="1"/>
    <col min="8222" max="8222" width="10.42578125" style="44" customWidth="1"/>
    <col min="8223" max="8224" width="8.28515625" style="44" customWidth="1"/>
    <col min="8225" max="8225" width="10.140625" style="44" customWidth="1"/>
    <col min="8226" max="8226" width="8.28515625" style="44" customWidth="1"/>
    <col min="8227" max="8227" width="9.42578125" style="44" customWidth="1"/>
    <col min="8228" max="8228" width="12" style="44" customWidth="1"/>
    <col min="8229" max="8232" width="8.28515625" style="44" customWidth="1"/>
    <col min="8233" max="8233" width="9.28515625" style="44" customWidth="1"/>
    <col min="8234" max="8236" width="9.140625" style="44"/>
    <col min="8237" max="8241" width="7.42578125" style="44" customWidth="1"/>
    <col min="8242" max="8449" width="9.140625" style="44"/>
    <col min="8450" max="8450" width="8.140625" style="44" customWidth="1"/>
    <col min="8451" max="8451" width="8.5703125" style="44" customWidth="1"/>
    <col min="8452" max="8452" width="32.28515625" style="44" customWidth="1"/>
    <col min="8453" max="8453" width="12.42578125" style="44" customWidth="1"/>
    <col min="8454" max="8454" width="13.140625" style="44" bestFit="1" customWidth="1"/>
    <col min="8455" max="8458" width="9.28515625" style="44" customWidth="1"/>
    <col min="8459" max="8459" width="9.42578125" style="44" bestFit="1" customWidth="1"/>
    <col min="8460" max="8476" width="8.28515625" style="44" customWidth="1"/>
    <col min="8477" max="8477" width="11.28515625" style="44" customWidth="1"/>
    <col min="8478" max="8478" width="10.42578125" style="44" customWidth="1"/>
    <col min="8479" max="8480" width="8.28515625" style="44" customWidth="1"/>
    <col min="8481" max="8481" width="10.140625" style="44" customWidth="1"/>
    <col min="8482" max="8482" width="8.28515625" style="44" customWidth="1"/>
    <col min="8483" max="8483" width="9.42578125" style="44" customWidth="1"/>
    <col min="8484" max="8484" width="12" style="44" customWidth="1"/>
    <col min="8485" max="8488" width="8.28515625" style="44" customWidth="1"/>
    <col min="8489" max="8489" width="9.28515625" style="44" customWidth="1"/>
    <col min="8490" max="8492" width="9.140625" style="44"/>
    <col min="8493" max="8497" width="7.42578125" style="44" customWidth="1"/>
    <col min="8498" max="8705" width="9.140625" style="44"/>
    <col min="8706" max="8706" width="8.140625" style="44" customWidth="1"/>
    <col min="8707" max="8707" width="8.5703125" style="44" customWidth="1"/>
    <col min="8708" max="8708" width="32.28515625" style="44" customWidth="1"/>
    <col min="8709" max="8709" width="12.42578125" style="44" customWidth="1"/>
    <col min="8710" max="8710" width="13.140625" style="44" bestFit="1" customWidth="1"/>
    <col min="8711" max="8714" width="9.28515625" style="44" customWidth="1"/>
    <col min="8715" max="8715" width="9.42578125" style="44" bestFit="1" customWidth="1"/>
    <col min="8716" max="8732" width="8.28515625" style="44" customWidth="1"/>
    <col min="8733" max="8733" width="11.28515625" style="44" customWidth="1"/>
    <col min="8734" max="8734" width="10.42578125" style="44" customWidth="1"/>
    <col min="8735" max="8736" width="8.28515625" style="44" customWidth="1"/>
    <col min="8737" max="8737" width="10.140625" style="44" customWidth="1"/>
    <col min="8738" max="8738" width="8.28515625" style="44" customWidth="1"/>
    <col min="8739" max="8739" width="9.42578125" style="44" customWidth="1"/>
    <col min="8740" max="8740" width="12" style="44" customWidth="1"/>
    <col min="8741" max="8744" width="8.28515625" style="44" customWidth="1"/>
    <col min="8745" max="8745" width="9.28515625" style="44" customWidth="1"/>
    <col min="8746" max="8748" width="9.140625" style="44"/>
    <col min="8749" max="8753" width="7.42578125" style="44" customWidth="1"/>
    <col min="8754" max="8961" width="9.140625" style="44"/>
    <col min="8962" max="8962" width="8.140625" style="44" customWidth="1"/>
    <col min="8963" max="8963" width="8.5703125" style="44" customWidth="1"/>
    <col min="8964" max="8964" width="32.28515625" style="44" customWidth="1"/>
    <col min="8965" max="8965" width="12.42578125" style="44" customWidth="1"/>
    <col min="8966" max="8966" width="13.140625" style="44" bestFit="1" customWidth="1"/>
    <col min="8967" max="8970" width="9.28515625" style="44" customWidth="1"/>
    <col min="8971" max="8971" width="9.42578125" style="44" bestFit="1" customWidth="1"/>
    <col min="8972" max="8988" width="8.28515625" style="44" customWidth="1"/>
    <col min="8989" max="8989" width="11.28515625" style="44" customWidth="1"/>
    <col min="8990" max="8990" width="10.42578125" style="44" customWidth="1"/>
    <col min="8991" max="8992" width="8.28515625" style="44" customWidth="1"/>
    <col min="8993" max="8993" width="10.140625" style="44" customWidth="1"/>
    <col min="8994" max="8994" width="8.28515625" style="44" customWidth="1"/>
    <col min="8995" max="8995" width="9.42578125" style="44" customWidth="1"/>
    <col min="8996" max="8996" width="12" style="44" customWidth="1"/>
    <col min="8997" max="9000" width="8.28515625" style="44" customWidth="1"/>
    <col min="9001" max="9001" width="9.28515625" style="44" customWidth="1"/>
    <col min="9002" max="9004" width="9.140625" style="44"/>
    <col min="9005" max="9009" width="7.42578125" style="44" customWidth="1"/>
    <col min="9010" max="9217" width="9.140625" style="44"/>
    <col min="9218" max="9218" width="8.140625" style="44" customWidth="1"/>
    <col min="9219" max="9219" width="8.5703125" style="44" customWidth="1"/>
    <col min="9220" max="9220" width="32.28515625" style="44" customWidth="1"/>
    <col min="9221" max="9221" width="12.42578125" style="44" customWidth="1"/>
    <col min="9222" max="9222" width="13.140625" style="44" bestFit="1" customWidth="1"/>
    <col min="9223" max="9226" width="9.28515625" style="44" customWidth="1"/>
    <col min="9227" max="9227" width="9.42578125" style="44" bestFit="1" customWidth="1"/>
    <col min="9228" max="9244" width="8.28515625" style="44" customWidth="1"/>
    <col min="9245" max="9245" width="11.28515625" style="44" customWidth="1"/>
    <col min="9246" max="9246" width="10.42578125" style="44" customWidth="1"/>
    <col min="9247" max="9248" width="8.28515625" style="44" customWidth="1"/>
    <col min="9249" max="9249" width="10.140625" style="44" customWidth="1"/>
    <col min="9250" max="9250" width="8.28515625" style="44" customWidth="1"/>
    <col min="9251" max="9251" width="9.42578125" style="44" customWidth="1"/>
    <col min="9252" max="9252" width="12" style="44" customWidth="1"/>
    <col min="9253" max="9256" width="8.28515625" style="44" customWidth="1"/>
    <col min="9257" max="9257" width="9.28515625" style="44" customWidth="1"/>
    <col min="9258" max="9260" width="9.140625" style="44"/>
    <col min="9261" max="9265" width="7.42578125" style="44" customWidth="1"/>
    <col min="9266" max="9473" width="9.140625" style="44"/>
    <col min="9474" max="9474" width="8.140625" style="44" customWidth="1"/>
    <col min="9475" max="9475" width="8.5703125" style="44" customWidth="1"/>
    <col min="9476" max="9476" width="32.28515625" style="44" customWidth="1"/>
    <col min="9477" max="9477" width="12.42578125" style="44" customWidth="1"/>
    <col min="9478" max="9478" width="13.140625" style="44" bestFit="1" customWidth="1"/>
    <col min="9479" max="9482" width="9.28515625" style="44" customWidth="1"/>
    <col min="9483" max="9483" width="9.42578125" style="44" bestFit="1" customWidth="1"/>
    <col min="9484" max="9500" width="8.28515625" style="44" customWidth="1"/>
    <col min="9501" max="9501" width="11.28515625" style="44" customWidth="1"/>
    <col min="9502" max="9502" width="10.42578125" style="44" customWidth="1"/>
    <col min="9503" max="9504" width="8.28515625" style="44" customWidth="1"/>
    <col min="9505" max="9505" width="10.140625" style="44" customWidth="1"/>
    <col min="9506" max="9506" width="8.28515625" style="44" customWidth="1"/>
    <col min="9507" max="9507" width="9.42578125" style="44" customWidth="1"/>
    <col min="9508" max="9508" width="12" style="44" customWidth="1"/>
    <col min="9509" max="9512" width="8.28515625" style="44" customWidth="1"/>
    <col min="9513" max="9513" width="9.28515625" style="44" customWidth="1"/>
    <col min="9514" max="9516" width="9.140625" style="44"/>
    <col min="9517" max="9521" width="7.42578125" style="44" customWidth="1"/>
    <col min="9522" max="9729" width="9.140625" style="44"/>
    <col min="9730" max="9730" width="8.140625" style="44" customWidth="1"/>
    <col min="9731" max="9731" width="8.5703125" style="44" customWidth="1"/>
    <col min="9732" max="9732" width="32.28515625" style="44" customWidth="1"/>
    <col min="9733" max="9733" width="12.42578125" style="44" customWidth="1"/>
    <col min="9734" max="9734" width="13.140625" style="44" bestFit="1" customWidth="1"/>
    <col min="9735" max="9738" width="9.28515625" style="44" customWidth="1"/>
    <col min="9739" max="9739" width="9.42578125" style="44" bestFit="1" customWidth="1"/>
    <col min="9740" max="9756" width="8.28515625" style="44" customWidth="1"/>
    <col min="9757" max="9757" width="11.28515625" style="44" customWidth="1"/>
    <col min="9758" max="9758" width="10.42578125" style="44" customWidth="1"/>
    <col min="9759" max="9760" width="8.28515625" style="44" customWidth="1"/>
    <col min="9761" max="9761" width="10.140625" style="44" customWidth="1"/>
    <col min="9762" max="9762" width="8.28515625" style="44" customWidth="1"/>
    <col min="9763" max="9763" width="9.42578125" style="44" customWidth="1"/>
    <col min="9764" max="9764" width="12" style="44" customWidth="1"/>
    <col min="9765" max="9768" width="8.28515625" style="44" customWidth="1"/>
    <col min="9769" max="9769" width="9.28515625" style="44" customWidth="1"/>
    <col min="9770" max="9772" width="9.140625" style="44"/>
    <col min="9773" max="9777" width="7.42578125" style="44" customWidth="1"/>
    <col min="9778" max="9985" width="9.140625" style="44"/>
    <col min="9986" max="9986" width="8.140625" style="44" customWidth="1"/>
    <col min="9987" max="9987" width="8.5703125" style="44" customWidth="1"/>
    <col min="9988" max="9988" width="32.28515625" style="44" customWidth="1"/>
    <col min="9989" max="9989" width="12.42578125" style="44" customWidth="1"/>
    <col min="9990" max="9990" width="13.140625" style="44" bestFit="1" customWidth="1"/>
    <col min="9991" max="9994" width="9.28515625" style="44" customWidth="1"/>
    <col min="9995" max="9995" width="9.42578125" style="44" bestFit="1" customWidth="1"/>
    <col min="9996" max="10012" width="8.28515625" style="44" customWidth="1"/>
    <col min="10013" max="10013" width="11.28515625" style="44" customWidth="1"/>
    <col min="10014" max="10014" width="10.42578125" style="44" customWidth="1"/>
    <col min="10015" max="10016" width="8.28515625" style="44" customWidth="1"/>
    <col min="10017" max="10017" width="10.140625" style="44" customWidth="1"/>
    <col min="10018" max="10018" width="8.28515625" style="44" customWidth="1"/>
    <col min="10019" max="10019" width="9.42578125" style="44" customWidth="1"/>
    <col min="10020" max="10020" width="12" style="44" customWidth="1"/>
    <col min="10021" max="10024" width="8.28515625" style="44" customWidth="1"/>
    <col min="10025" max="10025" width="9.28515625" style="44" customWidth="1"/>
    <col min="10026" max="10028" width="9.140625" style="44"/>
    <col min="10029" max="10033" width="7.42578125" style="44" customWidth="1"/>
    <col min="10034" max="10241" width="9.140625" style="44"/>
    <col min="10242" max="10242" width="8.140625" style="44" customWidth="1"/>
    <col min="10243" max="10243" width="8.5703125" style="44" customWidth="1"/>
    <col min="10244" max="10244" width="32.28515625" style="44" customWidth="1"/>
    <col min="10245" max="10245" width="12.42578125" style="44" customWidth="1"/>
    <col min="10246" max="10246" width="13.140625" style="44" bestFit="1" customWidth="1"/>
    <col min="10247" max="10250" width="9.28515625" style="44" customWidth="1"/>
    <col min="10251" max="10251" width="9.42578125" style="44" bestFit="1" customWidth="1"/>
    <col min="10252" max="10268" width="8.28515625" style="44" customWidth="1"/>
    <col min="10269" max="10269" width="11.28515625" style="44" customWidth="1"/>
    <col min="10270" max="10270" width="10.42578125" style="44" customWidth="1"/>
    <col min="10271" max="10272" width="8.28515625" style="44" customWidth="1"/>
    <col min="10273" max="10273" width="10.140625" style="44" customWidth="1"/>
    <col min="10274" max="10274" width="8.28515625" style="44" customWidth="1"/>
    <col min="10275" max="10275" width="9.42578125" style="44" customWidth="1"/>
    <col min="10276" max="10276" width="12" style="44" customWidth="1"/>
    <col min="10277" max="10280" width="8.28515625" style="44" customWidth="1"/>
    <col min="10281" max="10281" width="9.28515625" style="44" customWidth="1"/>
    <col min="10282" max="10284" width="9.140625" style="44"/>
    <col min="10285" max="10289" width="7.42578125" style="44" customWidth="1"/>
    <col min="10290" max="10497" width="9.140625" style="44"/>
    <col min="10498" max="10498" width="8.140625" style="44" customWidth="1"/>
    <col min="10499" max="10499" width="8.5703125" style="44" customWidth="1"/>
    <col min="10500" max="10500" width="32.28515625" style="44" customWidth="1"/>
    <col min="10501" max="10501" width="12.42578125" style="44" customWidth="1"/>
    <col min="10502" max="10502" width="13.140625" style="44" bestFit="1" customWidth="1"/>
    <col min="10503" max="10506" width="9.28515625" style="44" customWidth="1"/>
    <col min="10507" max="10507" width="9.42578125" style="44" bestFit="1" customWidth="1"/>
    <col min="10508" max="10524" width="8.28515625" style="44" customWidth="1"/>
    <col min="10525" max="10525" width="11.28515625" style="44" customWidth="1"/>
    <col min="10526" max="10526" width="10.42578125" style="44" customWidth="1"/>
    <col min="10527" max="10528" width="8.28515625" style="44" customWidth="1"/>
    <col min="10529" max="10529" width="10.140625" style="44" customWidth="1"/>
    <col min="10530" max="10530" width="8.28515625" style="44" customWidth="1"/>
    <col min="10531" max="10531" width="9.42578125" style="44" customWidth="1"/>
    <col min="10532" max="10532" width="12" style="44" customWidth="1"/>
    <col min="10533" max="10536" width="8.28515625" style="44" customWidth="1"/>
    <col min="10537" max="10537" width="9.28515625" style="44" customWidth="1"/>
    <col min="10538" max="10540" width="9.140625" style="44"/>
    <col min="10541" max="10545" width="7.42578125" style="44" customWidth="1"/>
    <col min="10546" max="10753" width="9.140625" style="44"/>
    <col min="10754" max="10754" width="8.140625" style="44" customWidth="1"/>
    <col min="10755" max="10755" width="8.5703125" style="44" customWidth="1"/>
    <col min="10756" max="10756" width="32.28515625" style="44" customWidth="1"/>
    <col min="10757" max="10757" width="12.42578125" style="44" customWidth="1"/>
    <col min="10758" max="10758" width="13.140625" style="44" bestFit="1" customWidth="1"/>
    <col min="10759" max="10762" width="9.28515625" style="44" customWidth="1"/>
    <col min="10763" max="10763" width="9.42578125" style="44" bestFit="1" customWidth="1"/>
    <col min="10764" max="10780" width="8.28515625" style="44" customWidth="1"/>
    <col min="10781" max="10781" width="11.28515625" style="44" customWidth="1"/>
    <col min="10782" max="10782" width="10.42578125" style="44" customWidth="1"/>
    <col min="10783" max="10784" width="8.28515625" style="44" customWidth="1"/>
    <col min="10785" max="10785" width="10.140625" style="44" customWidth="1"/>
    <col min="10786" max="10786" width="8.28515625" style="44" customWidth="1"/>
    <col min="10787" max="10787" width="9.42578125" style="44" customWidth="1"/>
    <col min="10788" max="10788" width="12" style="44" customWidth="1"/>
    <col min="10789" max="10792" width="8.28515625" style="44" customWidth="1"/>
    <col min="10793" max="10793" width="9.28515625" style="44" customWidth="1"/>
    <col min="10794" max="10796" width="9.140625" style="44"/>
    <col min="10797" max="10801" width="7.42578125" style="44" customWidth="1"/>
    <col min="10802" max="11009" width="9.140625" style="44"/>
    <col min="11010" max="11010" width="8.140625" style="44" customWidth="1"/>
    <col min="11011" max="11011" width="8.5703125" style="44" customWidth="1"/>
    <col min="11012" max="11012" width="32.28515625" style="44" customWidth="1"/>
    <col min="11013" max="11013" width="12.42578125" style="44" customWidth="1"/>
    <col min="11014" max="11014" width="13.140625" style="44" bestFit="1" customWidth="1"/>
    <col min="11015" max="11018" width="9.28515625" style="44" customWidth="1"/>
    <col min="11019" max="11019" width="9.42578125" style="44" bestFit="1" customWidth="1"/>
    <col min="11020" max="11036" width="8.28515625" style="44" customWidth="1"/>
    <col min="11037" max="11037" width="11.28515625" style="44" customWidth="1"/>
    <col min="11038" max="11038" width="10.42578125" style="44" customWidth="1"/>
    <col min="11039" max="11040" width="8.28515625" style="44" customWidth="1"/>
    <col min="11041" max="11041" width="10.140625" style="44" customWidth="1"/>
    <col min="11042" max="11042" width="8.28515625" style="44" customWidth="1"/>
    <col min="11043" max="11043" width="9.42578125" style="44" customWidth="1"/>
    <col min="11044" max="11044" width="12" style="44" customWidth="1"/>
    <col min="11045" max="11048" width="8.28515625" style="44" customWidth="1"/>
    <col min="11049" max="11049" width="9.28515625" style="44" customWidth="1"/>
    <col min="11050" max="11052" width="9.140625" style="44"/>
    <col min="11053" max="11057" width="7.42578125" style="44" customWidth="1"/>
    <col min="11058" max="11265" width="9.140625" style="44"/>
    <col min="11266" max="11266" width="8.140625" style="44" customWidth="1"/>
    <col min="11267" max="11267" width="8.5703125" style="44" customWidth="1"/>
    <col min="11268" max="11268" width="32.28515625" style="44" customWidth="1"/>
    <col min="11269" max="11269" width="12.42578125" style="44" customWidth="1"/>
    <col min="11270" max="11270" width="13.140625" style="44" bestFit="1" customWidth="1"/>
    <col min="11271" max="11274" width="9.28515625" style="44" customWidth="1"/>
    <col min="11275" max="11275" width="9.42578125" style="44" bestFit="1" customWidth="1"/>
    <col min="11276" max="11292" width="8.28515625" style="44" customWidth="1"/>
    <col min="11293" max="11293" width="11.28515625" style="44" customWidth="1"/>
    <col min="11294" max="11294" width="10.42578125" style="44" customWidth="1"/>
    <col min="11295" max="11296" width="8.28515625" style="44" customWidth="1"/>
    <col min="11297" max="11297" width="10.140625" style="44" customWidth="1"/>
    <col min="11298" max="11298" width="8.28515625" style="44" customWidth="1"/>
    <col min="11299" max="11299" width="9.42578125" style="44" customWidth="1"/>
    <col min="11300" max="11300" width="12" style="44" customWidth="1"/>
    <col min="11301" max="11304" width="8.28515625" style="44" customWidth="1"/>
    <col min="11305" max="11305" width="9.28515625" style="44" customWidth="1"/>
    <col min="11306" max="11308" width="9.140625" style="44"/>
    <col min="11309" max="11313" width="7.42578125" style="44" customWidth="1"/>
    <col min="11314" max="11521" width="9.140625" style="44"/>
    <col min="11522" max="11522" width="8.140625" style="44" customWidth="1"/>
    <col min="11523" max="11523" width="8.5703125" style="44" customWidth="1"/>
    <col min="11524" max="11524" width="32.28515625" style="44" customWidth="1"/>
    <col min="11525" max="11525" width="12.42578125" style="44" customWidth="1"/>
    <col min="11526" max="11526" width="13.140625" style="44" bestFit="1" customWidth="1"/>
    <col min="11527" max="11530" width="9.28515625" style="44" customWidth="1"/>
    <col min="11531" max="11531" width="9.42578125" style="44" bestFit="1" customWidth="1"/>
    <col min="11532" max="11548" width="8.28515625" style="44" customWidth="1"/>
    <col min="11549" max="11549" width="11.28515625" style="44" customWidth="1"/>
    <col min="11550" max="11550" width="10.42578125" style="44" customWidth="1"/>
    <col min="11551" max="11552" width="8.28515625" style="44" customWidth="1"/>
    <col min="11553" max="11553" width="10.140625" style="44" customWidth="1"/>
    <col min="11554" max="11554" width="8.28515625" style="44" customWidth="1"/>
    <col min="11555" max="11555" width="9.42578125" style="44" customWidth="1"/>
    <col min="11556" max="11556" width="12" style="44" customWidth="1"/>
    <col min="11557" max="11560" width="8.28515625" style="44" customWidth="1"/>
    <col min="11561" max="11561" width="9.28515625" style="44" customWidth="1"/>
    <col min="11562" max="11564" width="9.140625" style="44"/>
    <col min="11565" max="11569" width="7.42578125" style="44" customWidth="1"/>
    <col min="11570" max="11777" width="9.140625" style="44"/>
    <col min="11778" max="11778" width="8.140625" style="44" customWidth="1"/>
    <col min="11779" max="11779" width="8.5703125" style="44" customWidth="1"/>
    <col min="11780" max="11780" width="32.28515625" style="44" customWidth="1"/>
    <col min="11781" max="11781" width="12.42578125" style="44" customWidth="1"/>
    <col min="11782" max="11782" width="13.140625" style="44" bestFit="1" customWidth="1"/>
    <col min="11783" max="11786" width="9.28515625" style="44" customWidth="1"/>
    <col min="11787" max="11787" width="9.42578125" style="44" bestFit="1" customWidth="1"/>
    <col min="11788" max="11804" width="8.28515625" style="44" customWidth="1"/>
    <col min="11805" max="11805" width="11.28515625" style="44" customWidth="1"/>
    <col min="11806" max="11806" width="10.42578125" style="44" customWidth="1"/>
    <col min="11807" max="11808" width="8.28515625" style="44" customWidth="1"/>
    <col min="11809" max="11809" width="10.140625" style="44" customWidth="1"/>
    <col min="11810" max="11810" width="8.28515625" style="44" customWidth="1"/>
    <col min="11811" max="11811" width="9.42578125" style="44" customWidth="1"/>
    <col min="11812" max="11812" width="12" style="44" customWidth="1"/>
    <col min="11813" max="11816" width="8.28515625" style="44" customWidth="1"/>
    <col min="11817" max="11817" width="9.28515625" style="44" customWidth="1"/>
    <col min="11818" max="11820" width="9.140625" style="44"/>
    <col min="11821" max="11825" width="7.42578125" style="44" customWidth="1"/>
    <col min="11826" max="12033" width="9.140625" style="44"/>
    <col min="12034" max="12034" width="8.140625" style="44" customWidth="1"/>
    <col min="12035" max="12035" width="8.5703125" style="44" customWidth="1"/>
    <col min="12036" max="12036" width="32.28515625" style="44" customWidth="1"/>
    <col min="12037" max="12037" width="12.42578125" style="44" customWidth="1"/>
    <col min="12038" max="12038" width="13.140625" style="44" bestFit="1" customWidth="1"/>
    <col min="12039" max="12042" width="9.28515625" style="44" customWidth="1"/>
    <col min="12043" max="12043" width="9.42578125" style="44" bestFit="1" customWidth="1"/>
    <col min="12044" max="12060" width="8.28515625" style="44" customWidth="1"/>
    <col min="12061" max="12061" width="11.28515625" style="44" customWidth="1"/>
    <col min="12062" max="12062" width="10.42578125" style="44" customWidth="1"/>
    <col min="12063" max="12064" width="8.28515625" style="44" customWidth="1"/>
    <col min="12065" max="12065" width="10.140625" style="44" customWidth="1"/>
    <col min="12066" max="12066" width="8.28515625" style="44" customWidth="1"/>
    <col min="12067" max="12067" width="9.42578125" style="44" customWidth="1"/>
    <col min="12068" max="12068" width="12" style="44" customWidth="1"/>
    <col min="12069" max="12072" width="8.28515625" style="44" customWidth="1"/>
    <col min="12073" max="12073" width="9.28515625" style="44" customWidth="1"/>
    <col min="12074" max="12076" width="9.140625" style="44"/>
    <col min="12077" max="12081" width="7.42578125" style="44" customWidth="1"/>
    <col min="12082" max="12289" width="9.140625" style="44"/>
    <col min="12290" max="12290" width="8.140625" style="44" customWidth="1"/>
    <col min="12291" max="12291" width="8.5703125" style="44" customWidth="1"/>
    <col min="12292" max="12292" width="32.28515625" style="44" customWidth="1"/>
    <col min="12293" max="12293" width="12.42578125" style="44" customWidth="1"/>
    <col min="12294" max="12294" width="13.140625" style="44" bestFit="1" customWidth="1"/>
    <col min="12295" max="12298" width="9.28515625" style="44" customWidth="1"/>
    <col min="12299" max="12299" width="9.42578125" style="44" bestFit="1" customWidth="1"/>
    <col min="12300" max="12316" width="8.28515625" style="44" customWidth="1"/>
    <col min="12317" max="12317" width="11.28515625" style="44" customWidth="1"/>
    <col min="12318" max="12318" width="10.42578125" style="44" customWidth="1"/>
    <col min="12319" max="12320" width="8.28515625" style="44" customWidth="1"/>
    <col min="12321" max="12321" width="10.140625" style="44" customWidth="1"/>
    <col min="12322" max="12322" width="8.28515625" style="44" customWidth="1"/>
    <col min="12323" max="12323" width="9.42578125" style="44" customWidth="1"/>
    <col min="12324" max="12324" width="12" style="44" customWidth="1"/>
    <col min="12325" max="12328" width="8.28515625" style="44" customWidth="1"/>
    <col min="12329" max="12329" width="9.28515625" style="44" customWidth="1"/>
    <col min="12330" max="12332" width="9.140625" style="44"/>
    <col min="12333" max="12337" width="7.42578125" style="44" customWidth="1"/>
    <col min="12338" max="12545" width="9.140625" style="44"/>
    <col min="12546" max="12546" width="8.140625" style="44" customWidth="1"/>
    <col min="12547" max="12547" width="8.5703125" style="44" customWidth="1"/>
    <col min="12548" max="12548" width="32.28515625" style="44" customWidth="1"/>
    <col min="12549" max="12549" width="12.42578125" style="44" customWidth="1"/>
    <col min="12550" max="12550" width="13.140625" style="44" bestFit="1" customWidth="1"/>
    <col min="12551" max="12554" width="9.28515625" style="44" customWidth="1"/>
    <col min="12555" max="12555" width="9.42578125" style="44" bestFit="1" customWidth="1"/>
    <col min="12556" max="12572" width="8.28515625" style="44" customWidth="1"/>
    <col min="12573" max="12573" width="11.28515625" style="44" customWidth="1"/>
    <col min="12574" max="12574" width="10.42578125" style="44" customWidth="1"/>
    <col min="12575" max="12576" width="8.28515625" style="44" customWidth="1"/>
    <col min="12577" max="12577" width="10.140625" style="44" customWidth="1"/>
    <col min="12578" max="12578" width="8.28515625" style="44" customWidth="1"/>
    <col min="12579" max="12579" width="9.42578125" style="44" customWidth="1"/>
    <col min="12580" max="12580" width="12" style="44" customWidth="1"/>
    <col min="12581" max="12584" width="8.28515625" style="44" customWidth="1"/>
    <col min="12585" max="12585" width="9.28515625" style="44" customWidth="1"/>
    <col min="12586" max="12588" width="9.140625" style="44"/>
    <col min="12589" max="12593" width="7.42578125" style="44" customWidth="1"/>
    <col min="12594" max="12801" width="9.140625" style="44"/>
    <col min="12802" max="12802" width="8.140625" style="44" customWidth="1"/>
    <col min="12803" max="12803" width="8.5703125" style="44" customWidth="1"/>
    <col min="12804" max="12804" width="32.28515625" style="44" customWidth="1"/>
    <col min="12805" max="12805" width="12.42578125" style="44" customWidth="1"/>
    <col min="12806" max="12806" width="13.140625" style="44" bestFit="1" customWidth="1"/>
    <col min="12807" max="12810" width="9.28515625" style="44" customWidth="1"/>
    <col min="12811" max="12811" width="9.42578125" style="44" bestFit="1" customWidth="1"/>
    <col min="12812" max="12828" width="8.28515625" style="44" customWidth="1"/>
    <col min="12829" max="12829" width="11.28515625" style="44" customWidth="1"/>
    <col min="12830" max="12830" width="10.42578125" style="44" customWidth="1"/>
    <col min="12831" max="12832" width="8.28515625" style="44" customWidth="1"/>
    <col min="12833" max="12833" width="10.140625" style="44" customWidth="1"/>
    <col min="12834" max="12834" width="8.28515625" style="44" customWidth="1"/>
    <col min="12835" max="12835" width="9.42578125" style="44" customWidth="1"/>
    <col min="12836" max="12836" width="12" style="44" customWidth="1"/>
    <col min="12837" max="12840" width="8.28515625" style="44" customWidth="1"/>
    <col min="12841" max="12841" width="9.28515625" style="44" customWidth="1"/>
    <col min="12842" max="12844" width="9.140625" style="44"/>
    <col min="12845" max="12849" width="7.42578125" style="44" customWidth="1"/>
    <col min="12850" max="13057" width="9.140625" style="44"/>
    <col min="13058" max="13058" width="8.140625" style="44" customWidth="1"/>
    <col min="13059" max="13059" width="8.5703125" style="44" customWidth="1"/>
    <col min="13060" max="13060" width="32.28515625" style="44" customWidth="1"/>
    <col min="13061" max="13061" width="12.42578125" style="44" customWidth="1"/>
    <col min="13062" max="13062" width="13.140625" style="44" bestFit="1" customWidth="1"/>
    <col min="13063" max="13066" width="9.28515625" style="44" customWidth="1"/>
    <col min="13067" max="13067" width="9.42578125" style="44" bestFit="1" customWidth="1"/>
    <col min="13068" max="13084" width="8.28515625" style="44" customWidth="1"/>
    <col min="13085" max="13085" width="11.28515625" style="44" customWidth="1"/>
    <col min="13086" max="13086" width="10.42578125" style="44" customWidth="1"/>
    <col min="13087" max="13088" width="8.28515625" style="44" customWidth="1"/>
    <col min="13089" max="13089" width="10.140625" style="44" customWidth="1"/>
    <col min="13090" max="13090" width="8.28515625" style="44" customWidth="1"/>
    <col min="13091" max="13091" width="9.42578125" style="44" customWidth="1"/>
    <col min="13092" max="13092" width="12" style="44" customWidth="1"/>
    <col min="13093" max="13096" width="8.28515625" style="44" customWidth="1"/>
    <col min="13097" max="13097" width="9.28515625" style="44" customWidth="1"/>
    <col min="13098" max="13100" width="9.140625" style="44"/>
    <col min="13101" max="13105" width="7.42578125" style="44" customWidth="1"/>
    <col min="13106" max="13313" width="9.140625" style="44"/>
    <col min="13314" max="13314" width="8.140625" style="44" customWidth="1"/>
    <col min="13315" max="13315" width="8.5703125" style="44" customWidth="1"/>
    <col min="13316" max="13316" width="32.28515625" style="44" customWidth="1"/>
    <col min="13317" max="13317" width="12.42578125" style="44" customWidth="1"/>
    <col min="13318" max="13318" width="13.140625" style="44" bestFit="1" customWidth="1"/>
    <col min="13319" max="13322" width="9.28515625" style="44" customWidth="1"/>
    <col min="13323" max="13323" width="9.42578125" style="44" bestFit="1" customWidth="1"/>
    <col min="13324" max="13340" width="8.28515625" style="44" customWidth="1"/>
    <col min="13341" max="13341" width="11.28515625" style="44" customWidth="1"/>
    <col min="13342" max="13342" width="10.42578125" style="44" customWidth="1"/>
    <col min="13343" max="13344" width="8.28515625" style="44" customWidth="1"/>
    <col min="13345" max="13345" width="10.140625" style="44" customWidth="1"/>
    <col min="13346" max="13346" width="8.28515625" style="44" customWidth="1"/>
    <col min="13347" max="13347" width="9.42578125" style="44" customWidth="1"/>
    <col min="13348" max="13348" width="12" style="44" customWidth="1"/>
    <col min="13349" max="13352" width="8.28515625" style="44" customWidth="1"/>
    <col min="13353" max="13353" width="9.28515625" style="44" customWidth="1"/>
    <col min="13354" max="13356" width="9.140625" style="44"/>
    <col min="13357" max="13361" width="7.42578125" style="44" customWidth="1"/>
    <col min="13362" max="13569" width="9.140625" style="44"/>
    <col min="13570" max="13570" width="8.140625" style="44" customWidth="1"/>
    <col min="13571" max="13571" width="8.5703125" style="44" customWidth="1"/>
    <col min="13572" max="13572" width="32.28515625" style="44" customWidth="1"/>
    <col min="13573" max="13573" width="12.42578125" style="44" customWidth="1"/>
    <col min="13574" max="13574" width="13.140625" style="44" bestFit="1" customWidth="1"/>
    <col min="13575" max="13578" width="9.28515625" style="44" customWidth="1"/>
    <col min="13579" max="13579" width="9.42578125" style="44" bestFit="1" customWidth="1"/>
    <col min="13580" max="13596" width="8.28515625" style="44" customWidth="1"/>
    <col min="13597" max="13597" width="11.28515625" style="44" customWidth="1"/>
    <col min="13598" max="13598" width="10.42578125" style="44" customWidth="1"/>
    <col min="13599" max="13600" width="8.28515625" style="44" customWidth="1"/>
    <col min="13601" max="13601" width="10.140625" style="44" customWidth="1"/>
    <col min="13602" max="13602" width="8.28515625" style="44" customWidth="1"/>
    <col min="13603" max="13603" width="9.42578125" style="44" customWidth="1"/>
    <col min="13604" max="13604" width="12" style="44" customWidth="1"/>
    <col min="13605" max="13608" width="8.28515625" style="44" customWidth="1"/>
    <col min="13609" max="13609" width="9.28515625" style="44" customWidth="1"/>
    <col min="13610" max="13612" width="9.140625" style="44"/>
    <col min="13613" max="13617" width="7.42578125" style="44" customWidth="1"/>
    <col min="13618" max="13825" width="9.140625" style="44"/>
    <col min="13826" max="13826" width="8.140625" style="44" customWidth="1"/>
    <col min="13827" max="13827" width="8.5703125" style="44" customWidth="1"/>
    <col min="13828" max="13828" width="32.28515625" style="44" customWidth="1"/>
    <col min="13829" max="13829" width="12.42578125" style="44" customWidth="1"/>
    <col min="13830" max="13830" width="13.140625" style="44" bestFit="1" customWidth="1"/>
    <col min="13831" max="13834" width="9.28515625" style="44" customWidth="1"/>
    <col min="13835" max="13835" width="9.42578125" style="44" bestFit="1" customWidth="1"/>
    <col min="13836" max="13852" width="8.28515625" style="44" customWidth="1"/>
    <col min="13853" max="13853" width="11.28515625" style="44" customWidth="1"/>
    <col min="13854" max="13854" width="10.42578125" style="44" customWidth="1"/>
    <col min="13855" max="13856" width="8.28515625" style="44" customWidth="1"/>
    <col min="13857" max="13857" width="10.140625" style="44" customWidth="1"/>
    <col min="13858" max="13858" width="8.28515625" style="44" customWidth="1"/>
    <col min="13859" max="13859" width="9.42578125" style="44" customWidth="1"/>
    <col min="13860" max="13860" width="12" style="44" customWidth="1"/>
    <col min="13861" max="13864" width="8.28515625" style="44" customWidth="1"/>
    <col min="13865" max="13865" width="9.28515625" style="44" customWidth="1"/>
    <col min="13866" max="13868" width="9.140625" style="44"/>
    <col min="13869" max="13873" width="7.42578125" style="44" customWidth="1"/>
    <col min="13874" max="14081" width="9.140625" style="44"/>
    <col min="14082" max="14082" width="8.140625" style="44" customWidth="1"/>
    <col min="14083" max="14083" width="8.5703125" style="44" customWidth="1"/>
    <col min="14084" max="14084" width="32.28515625" style="44" customWidth="1"/>
    <col min="14085" max="14085" width="12.42578125" style="44" customWidth="1"/>
    <col min="14086" max="14086" width="13.140625" style="44" bestFit="1" customWidth="1"/>
    <col min="14087" max="14090" width="9.28515625" style="44" customWidth="1"/>
    <col min="14091" max="14091" width="9.42578125" style="44" bestFit="1" customWidth="1"/>
    <col min="14092" max="14108" width="8.28515625" style="44" customWidth="1"/>
    <col min="14109" max="14109" width="11.28515625" style="44" customWidth="1"/>
    <col min="14110" max="14110" width="10.42578125" style="44" customWidth="1"/>
    <col min="14111" max="14112" width="8.28515625" style="44" customWidth="1"/>
    <col min="14113" max="14113" width="10.140625" style="44" customWidth="1"/>
    <col min="14114" max="14114" width="8.28515625" style="44" customWidth="1"/>
    <col min="14115" max="14115" width="9.42578125" style="44" customWidth="1"/>
    <col min="14116" max="14116" width="12" style="44" customWidth="1"/>
    <col min="14117" max="14120" width="8.28515625" style="44" customWidth="1"/>
    <col min="14121" max="14121" width="9.28515625" style="44" customWidth="1"/>
    <col min="14122" max="14124" width="9.140625" style="44"/>
    <col min="14125" max="14129" width="7.42578125" style="44" customWidth="1"/>
    <col min="14130" max="14337" width="9.140625" style="44"/>
    <col min="14338" max="14338" width="8.140625" style="44" customWidth="1"/>
    <col min="14339" max="14339" width="8.5703125" style="44" customWidth="1"/>
    <col min="14340" max="14340" width="32.28515625" style="44" customWidth="1"/>
    <col min="14341" max="14341" width="12.42578125" style="44" customWidth="1"/>
    <col min="14342" max="14342" width="13.140625" style="44" bestFit="1" customWidth="1"/>
    <col min="14343" max="14346" width="9.28515625" style="44" customWidth="1"/>
    <col min="14347" max="14347" width="9.42578125" style="44" bestFit="1" customWidth="1"/>
    <col min="14348" max="14364" width="8.28515625" style="44" customWidth="1"/>
    <col min="14365" max="14365" width="11.28515625" style="44" customWidth="1"/>
    <col min="14366" max="14366" width="10.42578125" style="44" customWidth="1"/>
    <col min="14367" max="14368" width="8.28515625" style="44" customWidth="1"/>
    <col min="14369" max="14369" width="10.140625" style="44" customWidth="1"/>
    <col min="14370" max="14370" width="8.28515625" style="44" customWidth="1"/>
    <col min="14371" max="14371" width="9.42578125" style="44" customWidth="1"/>
    <col min="14372" max="14372" width="12" style="44" customWidth="1"/>
    <col min="14373" max="14376" width="8.28515625" style="44" customWidth="1"/>
    <col min="14377" max="14377" width="9.28515625" style="44" customWidth="1"/>
    <col min="14378" max="14380" width="9.140625" style="44"/>
    <col min="14381" max="14385" width="7.42578125" style="44" customWidth="1"/>
    <col min="14386" max="14593" width="9.140625" style="44"/>
    <col min="14594" max="14594" width="8.140625" style="44" customWidth="1"/>
    <col min="14595" max="14595" width="8.5703125" style="44" customWidth="1"/>
    <col min="14596" max="14596" width="32.28515625" style="44" customWidth="1"/>
    <col min="14597" max="14597" width="12.42578125" style="44" customWidth="1"/>
    <col min="14598" max="14598" width="13.140625" style="44" bestFit="1" customWidth="1"/>
    <col min="14599" max="14602" width="9.28515625" style="44" customWidth="1"/>
    <col min="14603" max="14603" width="9.42578125" style="44" bestFit="1" customWidth="1"/>
    <col min="14604" max="14620" width="8.28515625" style="44" customWidth="1"/>
    <col min="14621" max="14621" width="11.28515625" style="44" customWidth="1"/>
    <col min="14622" max="14622" width="10.42578125" style="44" customWidth="1"/>
    <col min="14623" max="14624" width="8.28515625" style="44" customWidth="1"/>
    <col min="14625" max="14625" width="10.140625" style="44" customWidth="1"/>
    <col min="14626" max="14626" width="8.28515625" style="44" customWidth="1"/>
    <col min="14627" max="14627" width="9.42578125" style="44" customWidth="1"/>
    <col min="14628" max="14628" width="12" style="44" customWidth="1"/>
    <col min="14629" max="14632" width="8.28515625" style="44" customWidth="1"/>
    <col min="14633" max="14633" width="9.28515625" style="44" customWidth="1"/>
    <col min="14634" max="14636" width="9.140625" style="44"/>
    <col min="14637" max="14641" width="7.42578125" style="44" customWidth="1"/>
    <col min="14642" max="14849" width="9.140625" style="44"/>
    <col min="14850" max="14850" width="8.140625" style="44" customWidth="1"/>
    <col min="14851" max="14851" width="8.5703125" style="44" customWidth="1"/>
    <col min="14852" max="14852" width="32.28515625" style="44" customWidth="1"/>
    <col min="14853" max="14853" width="12.42578125" style="44" customWidth="1"/>
    <col min="14854" max="14854" width="13.140625" style="44" bestFit="1" customWidth="1"/>
    <col min="14855" max="14858" width="9.28515625" style="44" customWidth="1"/>
    <col min="14859" max="14859" width="9.42578125" style="44" bestFit="1" customWidth="1"/>
    <col min="14860" max="14876" width="8.28515625" style="44" customWidth="1"/>
    <col min="14877" max="14877" width="11.28515625" style="44" customWidth="1"/>
    <col min="14878" max="14878" width="10.42578125" style="44" customWidth="1"/>
    <col min="14879" max="14880" width="8.28515625" style="44" customWidth="1"/>
    <col min="14881" max="14881" width="10.140625" style="44" customWidth="1"/>
    <col min="14882" max="14882" width="8.28515625" style="44" customWidth="1"/>
    <col min="14883" max="14883" width="9.42578125" style="44" customWidth="1"/>
    <col min="14884" max="14884" width="12" style="44" customWidth="1"/>
    <col min="14885" max="14888" width="8.28515625" style="44" customWidth="1"/>
    <col min="14889" max="14889" width="9.28515625" style="44" customWidth="1"/>
    <col min="14890" max="14892" width="9.140625" style="44"/>
    <col min="14893" max="14897" width="7.42578125" style="44" customWidth="1"/>
    <col min="14898" max="15105" width="9.140625" style="44"/>
    <col min="15106" max="15106" width="8.140625" style="44" customWidth="1"/>
    <col min="15107" max="15107" width="8.5703125" style="44" customWidth="1"/>
    <col min="15108" max="15108" width="32.28515625" style="44" customWidth="1"/>
    <col min="15109" max="15109" width="12.42578125" style="44" customWidth="1"/>
    <col min="15110" max="15110" width="13.140625" style="44" bestFit="1" customWidth="1"/>
    <col min="15111" max="15114" width="9.28515625" style="44" customWidth="1"/>
    <col min="15115" max="15115" width="9.42578125" style="44" bestFit="1" customWidth="1"/>
    <col min="15116" max="15132" width="8.28515625" style="44" customWidth="1"/>
    <col min="15133" max="15133" width="11.28515625" style="44" customWidth="1"/>
    <col min="15134" max="15134" width="10.42578125" style="44" customWidth="1"/>
    <col min="15135" max="15136" width="8.28515625" style="44" customWidth="1"/>
    <col min="15137" max="15137" width="10.140625" style="44" customWidth="1"/>
    <col min="15138" max="15138" width="8.28515625" style="44" customWidth="1"/>
    <col min="15139" max="15139" width="9.42578125" style="44" customWidth="1"/>
    <col min="15140" max="15140" width="12" style="44" customWidth="1"/>
    <col min="15141" max="15144" width="8.28515625" style="44" customWidth="1"/>
    <col min="15145" max="15145" width="9.28515625" style="44" customWidth="1"/>
    <col min="15146" max="15148" width="9.140625" style="44"/>
    <col min="15149" max="15153" width="7.42578125" style="44" customWidth="1"/>
    <col min="15154" max="15361" width="9.140625" style="44"/>
    <col min="15362" max="15362" width="8.140625" style="44" customWidth="1"/>
    <col min="15363" max="15363" width="8.5703125" style="44" customWidth="1"/>
    <col min="15364" max="15364" width="32.28515625" style="44" customWidth="1"/>
    <col min="15365" max="15365" width="12.42578125" style="44" customWidth="1"/>
    <col min="15366" max="15366" width="13.140625" style="44" bestFit="1" customWidth="1"/>
    <col min="15367" max="15370" width="9.28515625" style="44" customWidth="1"/>
    <col min="15371" max="15371" width="9.42578125" style="44" bestFit="1" customWidth="1"/>
    <col min="15372" max="15388" width="8.28515625" style="44" customWidth="1"/>
    <col min="15389" max="15389" width="11.28515625" style="44" customWidth="1"/>
    <col min="15390" max="15390" width="10.42578125" style="44" customWidth="1"/>
    <col min="15391" max="15392" width="8.28515625" style="44" customWidth="1"/>
    <col min="15393" max="15393" width="10.140625" style="44" customWidth="1"/>
    <col min="15394" max="15394" width="8.28515625" style="44" customWidth="1"/>
    <col min="15395" max="15395" width="9.42578125" style="44" customWidth="1"/>
    <col min="15396" max="15396" width="12" style="44" customWidth="1"/>
    <col min="15397" max="15400" width="8.28515625" style="44" customWidth="1"/>
    <col min="15401" max="15401" width="9.28515625" style="44" customWidth="1"/>
    <col min="15402" max="15404" width="9.140625" style="44"/>
    <col min="15405" max="15409" width="7.42578125" style="44" customWidth="1"/>
    <col min="15410" max="15617" width="9.140625" style="44"/>
    <col min="15618" max="15618" width="8.140625" style="44" customWidth="1"/>
    <col min="15619" max="15619" width="8.5703125" style="44" customWidth="1"/>
    <col min="15620" max="15620" width="32.28515625" style="44" customWidth="1"/>
    <col min="15621" max="15621" width="12.42578125" style="44" customWidth="1"/>
    <col min="15622" max="15622" width="13.140625" style="44" bestFit="1" customWidth="1"/>
    <col min="15623" max="15626" width="9.28515625" style="44" customWidth="1"/>
    <col min="15627" max="15627" width="9.42578125" style="44" bestFit="1" customWidth="1"/>
    <col min="15628" max="15644" width="8.28515625" style="44" customWidth="1"/>
    <col min="15645" max="15645" width="11.28515625" style="44" customWidth="1"/>
    <col min="15646" max="15646" width="10.42578125" style="44" customWidth="1"/>
    <col min="15647" max="15648" width="8.28515625" style="44" customWidth="1"/>
    <col min="15649" max="15649" width="10.140625" style="44" customWidth="1"/>
    <col min="15650" max="15650" width="8.28515625" style="44" customWidth="1"/>
    <col min="15651" max="15651" width="9.42578125" style="44" customWidth="1"/>
    <col min="15652" max="15652" width="12" style="44" customWidth="1"/>
    <col min="15653" max="15656" width="8.28515625" style="44" customWidth="1"/>
    <col min="15657" max="15657" width="9.28515625" style="44" customWidth="1"/>
    <col min="15658" max="15660" width="9.140625" style="44"/>
    <col min="15661" max="15665" width="7.42578125" style="44" customWidth="1"/>
    <col min="15666" max="15873" width="9.140625" style="44"/>
    <col min="15874" max="15874" width="8.140625" style="44" customWidth="1"/>
    <col min="15875" max="15875" width="8.5703125" style="44" customWidth="1"/>
    <col min="15876" max="15876" width="32.28515625" style="44" customWidth="1"/>
    <col min="15877" max="15877" width="12.42578125" style="44" customWidth="1"/>
    <col min="15878" max="15878" width="13.140625" style="44" bestFit="1" customWidth="1"/>
    <col min="15879" max="15882" width="9.28515625" style="44" customWidth="1"/>
    <col min="15883" max="15883" width="9.42578125" style="44" bestFit="1" customWidth="1"/>
    <col min="15884" max="15900" width="8.28515625" style="44" customWidth="1"/>
    <col min="15901" max="15901" width="11.28515625" style="44" customWidth="1"/>
    <col min="15902" max="15902" width="10.42578125" style="44" customWidth="1"/>
    <col min="15903" max="15904" width="8.28515625" style="44" customWidth="1"/>
    <col min="15905" max="15905" width="10.140625" style="44" customWidth="1"/>
    <col min="15906" max="15906" width="8.28515625" style="44" customWidth="1"/>
    <col min="15907" max="15907" width="9.42578125" style="44" customWidth="1"/>
    <col min="15908" max="15908" width="12" style="44" customWidth="1"/>
    <col min="15909" max="15912" width="8.28515625" style="44" customWidth="1"/>
    <col min="15913" max="15913" width="9.28515625" style="44" customWidth="1"/>
    <col min="15914" max="15916" width="9.140625" style="44"/>
    <col min="15917" max="15921" width="7.42578125" style="44" customWidth="1"/>
    <col min="15922" max="16129" width="9.140625" style="44"/>
    <col min="16130" max="16130" width="8.140625" style="44" customWidth="1"/>
    <col min="16131" max="16131" width="8.5703125" style="44" customWidth="1"/>
    <col min="16132" max="16132" width="32.28515625" style="44" customWidth="1"/>
    <col min="16133" max="16133" width="12.42578125" style="44" customWidth="1"/>
    <col min="16134" max="16134" width="13.140625" style="44" bestFit="1" customWidth="1"/>
    <col min="16135" max="16138" width="9.28515625" style="44" customWidth="1"/>
    <col min="16139" max="16139" width="9.42578125" style="44" bestFit="1" customWidth="1"/>
    <col min="16140" max="16156" width="8.28515625" style="44" customWidth="1"/>
    <col min="16157" max="16157" width="11.28515625" style="44" customWidth="1"/>
    <col min="16158" max="16158" width="10.42578125" style="44" customWidth="1"/>
    <col min="16159" max="16160" width="8.28515625" style="44" customWidth="1"/>
    <col min="16161" max="16161" width="10.140625" style="44" customWidth="1"/>
    <col min="16162" max="16162" width="8.28515625" style="44" customWidth="1"/>
    <col min="16163" max="16163" width="9.42578125" style="44" customWidth="1"/>
    <col min="16164" max="16164" width="12" style="44" customWidth="1"/>
    <col min="16165" max="16168" width="8.28515625" style="44" customWidth="1"/>
    <col min="16169" max="16169" width="9.28515625" style="44" customWidth="1"/>
    <col min="16170" max="16172" width="9.140625" style="44"/>
    <col min="16173" max="16177" width="7.42578125" style="44" customWidth="1"/>
    <col min="16178" max="16384" width="9.140625" style="44"/>
  </cols>
  <sheetData>
    <row r="1" spans="1:52" s="18" customFormat="1" ht="31.5" customHeight="1">
      <c r="A1" s="146" t="s">
        <v>26</v>
      </c>
      <c r="B1" s="147" t="s">
        <v>27</v>
      </c>
      <c r="C1" s="147"/>
      <c r="D1" s="148" t="s">
        <v>28</v>
      </c>
      <c r="E1" s="147" t="s">
        <v>29</v>
      </c>
      <c r="F1" s="147"/>
      <c r="G1" s="147"/>
      <c r="H1" s="147"/>
      <c r="I1" s="147"/>
      <c r="J1" s="147"/>
      <c r="K1" s="147" t="s">
        <v>30</v>
      </c>
      <c r="L1" s="147"/>
      <c r="M1" s="147"/>
      <c r="N1" s="147"/>
      <c r="O1" s="147"/>
      <c r="P1" s="147"/>
      <c r="Q1" s="147"/>
      <c r="R1" s="147"/>
      <c r="S1" s="147"/>
      <c r="T1" s="147" t="s">
        <v>31</v>
      </c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51" t="s">
        <v>32</v>
      </c>
      <c r="AG1" s="152"/>
      <c r="AH1" s="152"/>
      <c r="AI1" s="14" t="s">
        <v>33</v>
      </c>
      <c r="AJ1" s="14" t="s">
        <v>34</v>
      </c>
      <c r="AK1" s="15"/>
      <c r="AL1" s="15"/>
      <c r="AM1" s="15"/>
      <c r="AN1" s="16"/>
      <c r="AO1" s="17" t="s">
        <v>35</v>
      </c>
      <c r="AP1" s="17"/>
      <c r="AQ1" s="17"/>
      <c r="AR1" s="17"/>
      <c r="AS1" s="17"/>
      <c r="AT1" s="15"/>
      <c r="AU1" s="15"/>
      <c r="AV1" s="15"/>
      <c r="AW1" s="16"/>
      <c r="AX1" s="17"/>
      <c r="AY1" s="17"/>
      <c r="AZ1" s="17"/>
    </row>
    <row r="2" spans="1:52" s="18" customFormat="1" ht="21">
      <c r="A2" s="146"/>
      <c r="B2" s="147"/>
      <c r="C2" s="147"/>
      <c r="D2" s="149"/>
      <c r="E2" s="147" t="s">
        <v>36</v>
      </c>
      <c r="F2" s="147"/>
      <c r="G2" s="147"/>
      <c r="H2" s="147" t="s">
        <v>37</v>
      </c>
      <c r="I2" s="147"/>
      <c r="J2" s="147"/>
      <c r="K2" s="147" t="s">
        <v>38</v>
      </c>
      <c r="L2" s="147"/>
      <c r="M2" s="147"/>
      <c r="N2" s="147" t="s">
        <v>39</v>
      </c>
      <c r="O2" s="147"/>
      <c r="P2" s="147"/>
      <c r="Q2" s="147" t="s">
        <v>40</v>
      </c>
      <c r="R2" s="147"/>
      <c r="S2" s="147"/>
      <c r="T2" s="147" t="s">
        <v>41</v>
      </c>
      <c r="U2" s="147"/>
      <c r="V2" s="147"/>
      <c r="W2" s="147" t="s">
        <v>42</v>
      </c>
      <c r="X2" s="147"/>
      <c r="Y2" s="147"/>
      <c r="Z2" s="147" t="s">
        <v>43</v>
      </c>
      <c r="AA2" s="147"/>
      <c r="AB2" s="147"/>
      <c r="AC2" s="147" t="s">
        <v>44</v>
      </c>
      <c r="AD2" s="147"/>
      <c r="AE2" s="147"/>
      <c r="AF2" s="147" t="s">
        <v>45</v>
      </c>
      <c r="AG2" s="147"/>
      <c r="AH2" s="147"/>
      <c r="AI2" s="19"/>
      <c r="AJ2" s="14"/>
      <c r="AK2" s="16"/>
      <c r="AL2" s="20"/>
      <c r="AM2" s="15"/>
      <c r="AN2" s="16"/>
      <c r="AO2" s="17"/>
      <c r="AP2" s="17"/>
      <c r="AQ2" s="17"/>
      <c r="AR2" s="17"/>
      <c r="AS2" s="17"/>
      <c r="AT2" s="16"/>
      <c r="AU2" s="20"/>
      <c r="AV2" s="15"/>
      <c r="AW2" s="16"/>
      <c r="AX2" s="17"/>
      <c r="AY2" s="17"/>
      <c r="AZ2" s="17"/>
    </row>
    <row r="3" spans="1:52" s="18" customFormat="1" ht="21">
      <c r="A3" s="146"/>
      <c r="B3" s="147"/>
      <c r="C3" s="147"/>
      <c r="D3" s="150"/>
      <c r="E3" s="21" t="s">
        <v>46</v>
      </c>
      <c r="F3" s="21" t="s">
        <v>47</v>
      </c>
      <c r="G3" s="22" t="s">
        <v>48</v>
      </c>
      <c r="H3" s="21" t="s">
        <v>46</v>
      </c>
      <c r="I3" s="21" t="s">
        <v>47</v>
      </c>
      <c r="J3" s="22" t="s">
        <v>48</v>
      </c>
      <c r="K3" s="21" t="s">
        <v>46</v>
      </c>
      <c r="L3" s="21" t="s">
        <v>47</v>
      </c>
      <c r="M3" s="22" t="s">
        <v>48</v>
      </c>
      <c r="N3" s="21" t="s">
        <v>46</v>
      </c>
      <c r="O3" s="21" t="s">
        <v>47</v>
      </c>
      <c r="P3" s="22" t="s">
        <v>48</v>
      </c>
      <c r="Q3" s="21" t="s">
        <v>46</v>
      </c>
      <c r="R3" s="21" t="s">
        <v>47</v>
      </c>
      <c r="S3" s="22" t="s">
        <v>48</v>
      </c>
      <c r="T3" s="21" t="s">
        <v>46</v>
      </c>
      <c r="U3" s="21" t="s">
        <v>47</v>
      </c>
      <c r="V3" s="22" t="s">
        <v>48</v>
      </c>
      <c r="W3" s="21" t="s">
        <v>46</v>
      </c>
      <c r="X3" s="21" t="s">
        <v>47</v>
      </c>
      <c r="Y3" s="22" t="s">
        <v>48</v>
      </c>
      <c r="Z3" s="21" t="s">
        <v>46</v>
      </c>
      <c r="AA3" s="21" t="s">
        <v>47</v>
      </c>
      <c r="AB3" s="22" t="s">
        <v>48</v>
      </c>
      <c r="AC3" s="21" t="s">
        <v>46</v>
      </c>
      <c r="AD3" s="21" t="s">
        <v>47</v>
      </c>
      <c r="AE3" s="22" t="s">
        <v>48</v>
      </c>
      <c r="AF3" s="21" t="s">
        <v>46</v>
      </c>
      <c r="AG3" s="22" t="s">
        <v>47</v>
      </c>
      <c r="AH3" s="22" t="s">
        <v>48</v>
      </c>
      <c r="AI3" s="21"/>
      <c r="AJ3" s="23"/>
      <c r="AK3" s="17"/>
      <c r="AL3" s="17"/>
      <c r="AM3" s="24"/>
      <c r="AN3" s="17"/>
      <c r="AO3" s="17"/>
      <c r="AP3" s="17"/>
      <c r="AQ3" s="17"/>
      <c r="AR3" s="17"/>
      <c r="AS3" s="17" t="s">
        <v>34</v>
      </c>
      <c r="AT3" s="17"/>
      <c r="AU3" s="17"/>
      <c r="AV3" s="24"/>
      <c r="AW3" s="17"/>
      <c r="AX3" s="17"/>
      <c r="AY3" s="17"/>
      <c r="AZ3" s="17"/>
    </row>
    <row r="4" spans="1:52" s="33" customFormat="1" ht="21">
      <c r="A4" s="25" t="s">
        <v>49</v>
      </c>
      <c r="B4" s="26"/>
      <c r="C4" s="26"/>
      <c r="D4" s="27"/>
      <c r="E4" s="26"/>
      <c r="F4" s="26"/>
      <c r="G4" s="28"/>
      <c r="H4" s="26"/>
      <c r="I4" s="26"/>
      <c r="J4" s="28"/>
      <c r="K4" s="26"/>
      <c r="L4" s="26"/>
      <c r="M4" s="28"/>
      <c r="N4" s="26"/>
      <c r="O4" s="26"/>
      <c r="P4" s="28"/>
      <c r="Q4" s="26"/>
      <c r="R4" s="26"/>
      <c r="S4" s="28"/>
      <c r="T4" s="26"/>
      <c r="U4" s="26"/>
      <c r="V4" s="28"/>
      <c r="W4" s="26"/>
      <c r="X4" s="26"/>
      <c r="Y4" s="28"/>
      <c r="Z4" s="26"/>
      <c r="AA4" s="26"/>
      <c r="AB4" s="28"/>
      <c r="AC4" s="26"/>
      <c r="AD4" s="26"/>
      <c r="AE4" s="28"/>
      <c r="AF4" s="26"/>
      <c r="AG4" s="28"/>
      <c r="AH4" s="28"/>
      <c r="AI4" s="26"/>
      <c r="AJ4" s="29"/>
      <c r="AK4" s="30"/>
      <c r="AL4" s="30"/>
      <c r="AM4" s="31"/>
      <c r="AN4" s="30"/>
      <c r="AO4" s="30"/>
      <c r="AP4" s="30"/>
      <c r="AQ4" s="30"/>
      <c r="AR4" s="30"/>
      <c r="AS4" s="32"/>
      <c r="AT4" s="30" t="s">
        <v>50</v>
      </c>
      <c r="AU4" s="30" t="s">
        <v>51</v>
      </c>
      <c r="AV4" s="31" t="s">
        <v>52</v>
      </c>
      <c r="AW4" s="30"/>
      <c r="AX4" s="30"/>
    </row>
    <row r="5" spans="1:52" ht="21" outlineLevel="2">
      <c r="A5" s="34">
        <v>102</v>
      </c>
      <c r="B5" s="35" t="s">
        <v>53</v>
      </c>
      <c r="C5" s="36" t="s">
        <v>54</v>
      </c>
      <c r="D5" s="37">
        <v>100</v>
      </c>
      <c r="E5" s="38">
        <f>ROUND(VLOOKUP($A5,'[1]TRG 1415'!$A$2:$N$119,5,FALSE)/12*$B$163,0)</f>
        <v>141000</v>
      </c>
      <c r="F5" s="38">
        <f>SUMIFS([1]DATA1415!$G$2:$G$1048576,[1]DATA1415!$C$2:$C$1048576,A5,[1]DATA1415!$E$2:$E$1048576,$A$166,[1]DATA1415!$F$2:$F$1048576,$B$166)+ SUMIFS([1]DATA1415!$H$2:$H$1048576,[1]DATA1415!$C$2:$C$1048576,A5,[1]DATA1415!$E$2:$E$1048576,$A$166,[1]DATA1415!$F$2:$F$1048576,$B$166)+SUMIFS([1]DATA1415!$Q$2:$Q$1048576,[1]DATA1415!$C$2:$C$1048576,A5,[1]DATA1415!$E$2:$E$1048576,$A$166,[1]DATA1415!$F$2:$F$1048576,$B$166)-(SUMIFS([1]DATA1415!$G$2:$G$1048576,[1]DATA1415!$C$2:$C$1048576,A5,[1]DATA1415!$E$2:$E$1048576,$A$163,[1]DATA1415!$F$2:$F$1048576,$B$166)+ SUMIFS([1]DATA1415!$H$2:$H$1048576,[1]DATA1415!$C$2:$C$1048576,A5,[1]DATA1415!$E$2:$E$1048576,$A$163,[1]DATA1415!$F$2:$F$1048576,$B$166)+SUMIFS([1]DATA1415!$Q$2:$Q$1048576,[1]DATA1415!$C$2:$C$1048576,A5,[1]DATA1415!$E$2:$E$1048576,$A$163,[1]DATA1415!$F$2:$F$1048576,$B$166))</f>
        <v>152321</v>
      </c>
      <c r="G5" s="38">
        <f t="shared" ref="G5:G14" si="0">IF(E5=0,0,ROUND(F5/E5*100,0))</f>
        <v>108</v>
      </c>
      <c r="H5" s="38">
        <f>ROUND(VLOOKUP($A5,'[1]TRG 1415'!$A$2:$N$119,6,FALSE)/12*$B$163,0)</f>
        <v>13500</v>
      </c>
      <c r="I5" s="38">
        <f>SUMIFS([1]DATA1415!$I$2:$I$1048576,[1]DATA1415!$C$2:$C$1048576,A5,[1]DATA1415!$E$2:$E$1048576,$A$166,[1]DATA1415!$F$2:$F$1048576,$B$166)+ SUMIFS([1]DATA1415!$R$2:$R$1048576,[1]DATA1415!$C$2:$C$1048576,A5,[1]DATA1415!$E$2:$E$1048576,$A$166,[1]DATA1415!$F$2:$F$1048576,$B$166)-(SUMIFS([1]DATA1415!$I$2:$I$1048576,[1]DATA1415!$C$2:$C$1048576,A5,[1]DATA1415!$E$2:$E$1048576,$A$163,[1]DATA1415!$F$2:$F$1048576,$B$166)+ SUMIFS([1]DATA1415!$R$2:$R$1048576,[1]DATA1415!$C$2:$C$1048576,A5,[1]DATA1415!$E$2:$E$1048576,$A$163,[1]DATA1415!$F$2:$F$1048576,$B$166))</f>
        <v>7845</v>
      </c>
      <c r="J5" s="38">
        <f t="shared" ref="J5:J15" si="1">IF(H5=0,0,ROUND(I5/H5*100,0))</f>
        <v>58</v>
      </c>
      <c r="K5" s="38">
        <f>ROUND(VLOOKUP($A5,'[1]TRG 1415'!$A$2:$N$119,7,FALSE)/12*$B$163,0)</f>
        <v>750</v>
      </c>
      <c r="L5" s="38">
        <f>SUMIFS([1]DATA1415!$N$2:$N$1048576,[1]DATA1415!$C$2:$C$1048576,A5,[1]DATA1415!$E$2:$E$1048576,$A$166,[1]DATA1415!$F$2:$F$1048576,$B$166)+ SUMIFS([1]DATA1415!$S$2:$S$1048576,[1]DATA1415!$C$2:$C$1048576,A5,[1]DATA1415!$E$2:$E$1048576,$A$166,[1]DATA1415!$F$2:$F$1048576,$B$166)-(SUMIFS([1]DATA1415!$N$2:$N$1048576,[1]DATA1415!$C$2:$C$1048576,A5,[1]DATA1415!$E$2:$E$1048576,$A$163,[1]DATA1415!$F$2:$F$1048576,$B$166)+ SUMIFS([1]DATA1415!$S$2:$S$1048576,[1]DATA1415!$C$2:$C$1048576,A5,[1]DATA1415!$E$2:$E$1048576,$A$163,[1]DATA1415!$F$2:$F$1048576,$B$166))</f>
        <v>276</v>
      </c>
      <c r="M5" s="38">
        <f t="shared" ref="M5:M15" si="2">IF(K5=0,0,ROUND(L5/K5*100,0))</f>
        <v>37</v>
      </c>
      <c r="N5" s="38">
        <f>ROUND(VLOOKUP($A5,'[1]TRG 1415'!$A$2:$N$119,8,FALSE)/12*$B$163,0)</f>
        <v>750</v>
      </c>
      <c r="O5" s="38">
        <f>SUMIFS([1]DATA1415!$M$2:$M$1048576,[1]DATA1415!$C$2:$C$1048576,A5,[1]DATA1415!$E$2:$E$1048576,$A$166,[1]DATA1415!$F$2:$F$1048576,$B$166)-SUMIFS([1]DATA1415!$M$2:$M$1048576,[1]DATA1415!$C$2:$C$1048576,A5,[1]DATA1415!$E$2:$E$1048576,$A$163,[1]DATA1415!$F$2:$F$1048576,$B$166)</f>
        <v>614</v>
      </c>
      <c r="P5" s="38">
        <f t="shared" ref="P5:P16" si="3">IF(N5=0,0,ROUND(O5/N5*100,0))</f>
        <v>82</v>
      </c>
      <c r="Q5" s="38">
        <f>ROUND(VLOOKUP($A5,'[1]TRG 1415'!$A$2:$N$119,9,FALSE)/12*$B$163,0)</f>
        <v>1200</v>
      </c>
      <c r="R5" s="38">
        <f>SUMIFS([1]DATA1415!$U$2:$U$1048576,[1]DATA1415!$C$2:$C$1048576,A5,[1]DATA1415!$E$2:$E$1048576,$A$166,[1]DATA1415!$F$2:$F$1048576,$B$166)-SUMIFS([1]DATA1415!$U$2:$U$1048576,[1]DATA1415!$C$2:$C$1048576,A5,[1]DATA1415!$E$2:$E$1048576,$A$163,[1]DATA1415!$F$2:$F$1048576,$B$166)</f>
        <v>1058</v>
      </c>
      <c r="S5" s="38">
        <f t="shared" ref="S5:S16" si="4">IF(Q5=0,0,ROUND(R5/Q5*100,0))</f>
        <v>88</v>
      </c>
      <c r="T5" s="38">
        <f>ROUND(VLOOKUP($A5,'[1]TRG 1415'!$A$2:$N$119,11,FALSE)/12*$B$163,0)</f>
        <v>3000</v>
      </c>
      <c r="U5" s="38">
        <f>SUMIFS([1]DATA1415!$Y$2:$Y$1048576,[1]DATA1415!$C$2:$C$1048576,A5,[1]DATA1415!$E$2:$E$1048576,$A$166,[1]DATA1415!$F$2:$F$1048576,$B$166)-SUMIFS([1]DATA1415!$Y$2:$Y$1048576,[1]DATA1415!$C$2:$C$1048576,A5,[1]DATA1415!$E$2:$E$1048576,$A$163,[1]DATA1415!$F$2:$F$1048576,$B$166)</f>
        <v>3303</v>
      </c>
      <c r="V5" s="38">
        <f t="shared" ref="V5:V16" si="5">IF(T5=0,0,ROUND(U5/T5*100,0))</f>
        <v>110</v>
      </c>
      <c r="W5" s="38">
        <f>ROUND(VLOOKUP($A5,'[1]TRG 1415'!$A$2:$N$119,10,FALSE)/12*$B$163,0)</f>
        <v>1500</v>
      </c>
      <c r="X5" s="38">
        <f>SUMIFS([1]DATA1415!$X$2:$X$1048576,[1]DATA1415!$C$2:$C$1048576,A5,[1]DATA1415!$E$2:$E$1048576,$A$166,[1]DATA1415!$F$2:$F$1048576,$B$166)-SUMIFS([1]DATA1415!$X$2:$X$1048576,[1]DATA1415!$C$2:$C$1048576,A5,[1]DATA1415!$E$2:$E$1048576,$A$163,[1]DATA1415!$F$2:$F$1048576,$B$166)</f>
        <v>1051</v>
      </c>
      <c r="Y5" s="38">
        <f t="shared" ref="Y5:Y16" si="6">IF(W5=0,0,ROUND(X5/W5*100,0))</f>
        <v>70</v>
      </c>
      <c r="Z5" s="38">
        <f>ROUND(VLOOKUP($A5,'[1]TRG 1415'!$A$2:$N$119,12,FALSE)/12*$B$163,0)</f>
        <v>900</v>
      </c>
      <c r="AA5" s="38">
        <f>SUMIFS([1]DATA1415!$Z$2:$Z$1048576,[1]DATA1415!$C$2:$C$1048576,A5,[1]DATA1415!$E$2:$E$1048576,$A$166,[1]DATA1415!$F$2:$F$1048576,$B$166)-SUMIFS([1]DATA1415!$Z$2:$Z$1048576,[1]DATA1415!$C$2:$C$1048576,A5,[1]DATA1415!$E$2:$E$1048576,$A$163,[1]DATA1415!$F$2:$F$1048576,$B$166)</f>
        <v>589</v>
      </c>
      <c r="AB5" s="38">
        <f t="shared" ref="AB5:AB16" si="7">IF(Z5=0,0,ROUND(AA5/Z5*100,0))</f>
        <v>65</v>
      </c>
      <c r="AC5" s="38">
        <f>ROUND(VLOOKUP($A5,'[1]TRG 1415'!$A$2:$N$119,13,FALSE)/12*$B$163,0)</f>
        <v>57000</v>
      </c>
      <c r="AD5" s="38">
        <f>SUMIFS([1]DATA1415!$V$2:$V$1048576,[1]DATA1415!$C$2:$C$1048576,A5,[1]DATA1415!$E$2:$E$1048576,$A$166,[1]DATA1415!$F$2:$F$1048576,$B$166)-SUMIFS([1]DATA1415!$V$2:$V$1048576,[1]DATA1415!$C$2:$C$1048576,A5,[1]DATA1415!$E$2:$E$1048576,$A$163,[1]DATA1415!$F$2:$F$1048576,$B$166)</f>
        <v>34822</v>
      </c>
      <c r="AE5" s="38">
        <f t="shared" ref="AE5:AE16" si="8">IF(AC5=0,0,ROUND(AD5/AC5*100,0))</f>
        <v>61</v>
      </c>
      <c r="AF5" s="38">
        <f>IF(VLOOKUP($A5,'[1]TRG 1415'!$A$2:$N$119,4,FALSE)&gt;0,80,0)</f>
        <v>80</v>
      </c>
      <c r="AG5" s="39">
        <f>ROUND((SUMIFS([1]DATA1415!$L$2:$L$1048576,[1]DATA1415!$C$2:$C$1048576,A5,[1]DATA1415!$E$2:$E$1048576,$A$166,[1]DATA1415!$F$2:$F$1048576,$B$166)-SUMIFS([1]DATA1415!$L$2:$L$1048576,[1]DATA1415!$C$2:$C$1048576,A5,[1]DATA1415!$E$2:$E$1048576,$A$163,[1]DATA1415!$F$2:$F$1048576,$B$166))*100/(VLOOKUP($A5,'[1]TRG 1415'!$A$2:$N$119,4,FALSE)*$H$162),0)</f>
        <v>47</v>
      </c>
      <c r="AH5" s="38">
        <f t="shared" ref="AH5:AH14" si="9">IF(AF5=0,0,ROUND(AG5/AF5*100,0))</f>
        <v>59</v>
      </c>
      <c r="AI5" s="39">
        <f t="shared" ref="AI5:AI15" si="10">IF(AO5=0,0,ROUND(SUM(G5+J5+M5+P5+S5+V5+Y5+AB5+AE5+AH5)/AO5,0))</f>
        <v>74</v>
      </c>
      <c r="AJ5" s="40" t="str">
        <f t="shared" ref="AJ5:AJ15" si="11">IF(AI5&gt;=90,"A",IF(AI5&gt;=75,"B","C"))</f>
        <v>C</v>
      </c>
      <c r="AK5" s="41"/>
      <c r="AL5" s="42"/>
      <c r="AM5" s="43"/>
      <c r="AN5" s="41"/>
      <c r="AO5" s="44">
        <f>VLOOKUP(A5,'[1]TRG 1415'!$A$2:$N$119,14,FALSE)</f>
        <v>10</v>
      </c>
      <c r="AS5" s="45" t="str">
        <f t="shared" ref="AS5:AS15" si="12">IF(AI5&gt;=90,"A",IF(AI5&gt;=75,"B","C"))</f>
        <v>C</v>
      </c>
      <c r="AT5" s="41" t="str">
        <f>IF(AS5="A",1,"")</f>
        <v/>
      </c>
      <c r="AU5" s="41" t="str">
        <f t="shared" ref="AU5:AU68" si="13">IF(AS5="B",1,"")</f>
        <v/>
      </c>
      <c r="AV5" s="41">
        <f t="shared" ref="AV5:AV68" si="14">IF(AS5="C",1,"")</f>
        <v>1</v>
      </c>
      <c r="AW5" s="41">
        <f t="shared" ref="AW5:AW15" si="15">ROUND(A5/100,0)</f>
        <v>1</v>
      </c>
    </row>
    <row r="6" spans="1:52" ht="21" outlineLevel="2">
      <c r="A6" s="34">
        <v>103</v>
      </c>
      <c r="B6" s="35" t="s">
        <v>55</v>
      </c>
      <c r="C6" s="36" t="s">
        <v>56</v>
      </c>
      <c r="D6" s="37">
        <v>50</v>
      </c>
      <c r="E6" s="38">
        <f>ROUND(VLOOKUP($A6,'[1]TRG 1415'!$A$2:$N$119,5,FALSE)/12*$B$163,0)</f>
        <v>105000</v>
      </c>
      <c r="F6" s="38">
        <f>SUMIFS([1]DATA1415!$G$2:$G$1048576,[1]DATA1415!$C$2:$C$1048576,A6,[1]DATA1415!$E$2:$E$1048576,$A$166,[1]DATA1415!$F$2:$F$1048576,$B$166)+ SUMIFS([1]DATA1415!$H$2:$H$1048576,[1]DATA1415!$C$2:$C$1048576,A6,[1]DATA1415!$E$2:$E$1048576,$A$166,[1]DATA1415!$F$2:$F$1048576,$B$166)+SUMIFS([1]DATA1415!$Q$2:$Q$1048576,[1]DATA1415!$C$2:$C$1048576,A6,[1]DATA1415!$E$2:$E$1048576,$A$166,[1]DATA1415!$F$2:$F$1048576,$B$166)-(SUMIFS([1]DATA1415!$G$2:$G$1048576,[1]DATA1415!$C$2:$C$1048576,A6,[1]DATA1415!$E$2:$E$1048576,$A$163,[1]DATA1415!$F$2:$F$1048576,$B$166)+ SUMIFS([1]DATA1415!$H$2:$H$1048576,[1]DATA1415!$C$2:$C$1048576,A6,[1]DATA1415!$E$2:$E$1048576,$A$163,[1]DATA1415!$F$2:$F$1048576,$B$166)+SUMIFS([1]DATA1415!$Q$2:$Q$1048576,[1]DATA1415!$C$2:$C$1048576,A6,[1]DATA1415!$E$2:$E$1048576,$A$163,[1]DATA1415!$F$2:$F$1048576,$B$166))</f>
        <v>50164</v>
      </c>
      <c r="G6" s="38">
        <f t="shared" si="0"/>
        <v>48</v>
      </c>
      <c r="H6" s="38">
        <f>ROUND(VLOOKUP($A6,'[1]TRG 1415'!$A$2:$N$119,6,FALSE)/12*$B$163,0)</f>
        <v>8100</v>
      </c>
      <c r="I6" s="38">
        <f>SUMIFS([1]DATA1415!$I$2:$I$1048576,[1]DATA1415!$C$2:$C$1048576,A6,[1]DATA1415!$E$2:$E$1048576,$A$166,[1]DATA1415!$F$2:$F$1048576,$B$166)+ SUMIFS([1]DATA1415!$R$2:$R$1048576,[1]DATA1415!$C$2:$C$1048576,A6,[1]DATA1415!$E$2:$E$1048576,$A$166,[1]DATA1415!$F$2:$F$1048576,$B$166)-(SUMIFS([1]DATA1415!$I$2:$I$1048576,[1]DATA1415!$C$2:$C$1048576,A6,[1]DATA1415!$E$2:$E$1048576,$A$163,[1]DATA1415!$F$2:$F$1048576,$B$166)+ SUMIFS([1]DATA1415!$R$2:$R$1048576,[1]DATA1415!$C$2:$C$1048576,A6,[1]DATA1415!$E$2:$E$1048576,$A$163,[1]DATA1415!$F$2:$F$1048576,$B$166))</f>
        <v>5759</v>
      </c>
      <c r="J6" s="38">
        <f t="shared" si="1"/>
        <v>71</v>
      </c>
      <c r="K6" s="38">
        <f>ROUND(VLOOKUP($A6,'[1]TRG 1415'!$A$2:$N$119,7,FALSE)/12*$B$163,0)</f>
        <v>300</v>
      </c>
      <c r="L6" s="38">
        <f>SUMIFS([1]DATA1415!$N$2:$N$1048576,[1]DATA1415!$C$2:$C$1048576,A6,[1]DATA1415!$E$2:$E$1048576,$A$166,[1]DATA1415!$F$2:$F$1048576,$B$166)+ SUMIFS([1]DATA1415!$S$2:$S$1048576,[1]DATA1415!$C$2:$C$1048576,A6,[1]DATA1415!$E$2:$E$1048576,$A$166,[1]DATA1415!$F$2:$F$1048576,$B$166)-(SUMIFS([1]DATA1415!$N$2:$N$1048576,[1]DATA1415!$C$2:$C$1048576,A6,[1]DATA1415!$E$2:$E$1048576,$A$163,[1]DATA1415!$F$2:$F$1048576,$B$166)+ SUMIFS([1]DATA1415!$S$2:$S$1048576,[1]DATA1415!$C$2:$C$1048576,A6,[1]DATA1415!$E$2:$E$1048576,$A$163,[1]DATA1415!$F$2:$F$1048576,$B$166))</f>
        <v>38</v>
      </c>
      <c r="M6" s="38">
        <f t="shared" si="2"/>
        <v>13</v>
      </c>
      <c r="N6" s="38">
        <f>ROUND(VLOOKUP($A6,'[1]TRG 1415'!$A$2:$N$119,8,FALSE)/12*$B$163,0)</f>
        <v>392</v>
      </c>
      <c r="O6" s="38">
        <f>SUMIFS([1]DATA1415!$M$2:$M$1048576,[1]DATA1415!$C$2:$C$1048576,A6,[1]DATA1415!$E$2:$E$1048576,$A$166,[1]DATA1415!$F$2:$F$1048576,$B$166)-SUMIFS([1]DATA1415!$M$2:$M$1048576,[1]DATA1415!$C$2:$C$1048576,A6,[1]DATA1415!$E$2:$E$1048576,$A$163,[1]DATA1415!$F$2:$F$1048576,$B$166)</f>
        <v>127</v>
      </c>
      <c r="P6" s="38">
        <f t="shared" si="3"/>
        <v>32</v>
      </c>
      <c r="Q6" s="38">
        <f>ROUND(VLOOKUP($A6,'[1]TRG 1415'!$A$2:$N$119,9,FALSE)/12*$B$163,0)</f>
        <v>600</v>
      </c>
      <c r="R6" s="38">
        <f>SUMIFS([1]DATA1415!$U$2:$U$1048576,[1]DATA1415!$C$2:$C$1048576,A6,[1]DATA1415!$E$2:$E$1048576,$A$166,[1]DATA1415!$F$2:$F$1048576,$B$166)-SUMIFS([1]DATA1415!$U$2:$U$1048576,[1]DATA1415!$C$2:$C$1048576,A6,[1]DATA1415!$E$2:$E$1048576,$A$163,[1]DATA1415!$F$2:$F$1048576,$B$166)</f>
        <v>223</v>
      </c>
      <c r="S6" s="38">
        <f t="shared" si="4"/>
        <v>37</v>
      </c>
      <c r="T6" s="38">
        <f>ROUND(VLOOKUP($A6,'[1]TRG 1415'!$A$2:$N$119,11,FALSE)/12*$B$163,0)</f>
        <v>1500</v>
      </c>
      <c r="U6" s="38">
        <f>SUMIFS([1]DATA1415!$Y$2:$Y$1048576,[1]DATA1415!$C$2:$C$1048576,A6,[1]DATA1415!$E$2:$E$1048576,$A$166,[1]DATA1415!$F$2:$F$1048576,$B$166)-SUMIFS([1]DATA1415!$Y$2:$Y$1048576,[1]DATA1415!$C$2:$C$1048576,A6,[1]DATA1415!$E$2:$E$1048576,$A$163,[1]DATA1415!$F$2:$F$1048576,$B$166)</f>
        <v>837</v>
      </c>
      <c r="V6" s="38">
        <f t="shared" si="5"/>
        <v>56</v>
      </c>
      <c r="W6" s="38">
        <f>ROUND(VLOOKUP($A6,'[1]TRG 1415'!$A$2:$N$119,10,FALSE)/12*$B$163,0)</f>
        <v>300</v>
      </c>
      <c r="X6" s="38">
        <f>SUMIFS([1]DATA1415!$X$2:$X$1048576,[1]DATA1415!$C$2:$C$1048576,A6,[1]DATA1415!$E$2:$E$1048576,$A$166,[1]DATA1415!$F$2:$F$1048576,$B$166)-SUMIFS([1]DATA1415!$X$2:$X$1048576,[1]DATA1415!$C$2:$C$1048576,A6,[1]DATA1415!$E$2:$E$1048576,$A$163,[1]DATA1415!$F$2:$F$1048576,$B$166)</f>
        <v>0</v>
      </c>
      <c r="Y6" s="38">
        <f t="shared" si="6"/>
        <v>0</v>
      </c>
      <c r="Z6" s="38">
        <f>ROUND(VLOOKUP($A6,'[1]TRG 1415'!$A$2:$N$119,12,FALSE)/12*$B$163,0)</f>
        <v>300</v>
      </c>
      <c r="AA6" s="38">
        <f>SUMIFS([1]DATA1415!$Z$2:$Z$1048576,[1]DATA1415!$C$2:$C$1048576,A6,[1]DATA1415!$E$2:$E$1048576,$A$166,[1]DATA1415!$F$2:$F$1048576,$B$166)-SUMIFS([1]DATA1415!$Z$2:$Z$1048576,[1]DATA1415!$C$2:$C$1048576,A6,[1]DATA1415!$E$2:$E$1048576,$A$163,[1]DATA1415!$F$2:$F$1048576,$B$166)</f>
        <v>125</v>
      </c>
      <c r="AB6" s="38">
        <f t="shared" si="7"/>
        <v>42</v>
      </c>
      <c r="AC6" s="38">
        <f>ROUND(VLOOKUP($A6,'[1]TRG 1415'!$A$2:$N$119,13,FALSE)/12*$B$163,0)</f>
        <v>24000</v>
      </c>
      <c r="AD6" s="38">
        <f>SUMIFS([1]DATA1415!$V$2:$V$1048576,[1]DATA1415!$C$2:$C$1048576,A6,[1]DATA1415!$E$2:$E$1048576,$A$166,[1]DATA1415!$F$2:$F$1048576,$B$166)-SUMIFS([1]DATA1415!$V$2:$V$1048576,[1]DATA1415!$C$2:$C$1048576,A6,[1]DATA1415!$E$2:$E$1048576,$A$163,[1]DATA1415!$F$2:$F$1048576,$B$166)</f>
        <v>27012</v>
      </c>
      <c r="AE6" s="38">
        <f t="shared" si="8"/>
        <v>113</v>
      </c>
      <c r="AF6" s="38">
        <f>IF(VLOOKUP($A6,'[1]TRG 1415'!$A$2:$N$119,4,FALSE)&gt;0,80,0)</f>
        <v>80</v>
      </c>
      <c r="AG6" s="39">
        <f>ROUND((SUMIFS([1]DATA1415!$L$2:$L$1048576,[1]DATA1415!$C$2:$C$1048576,A6,[1]DATA1415!$E$2:$E$1048576,$A$166,[1]DATA1415!$F$2:$F$1048576,$B$166)-SUMIFS([1]DATA1415!$L$2:$L$1048576,[1]DATA1415!$C$2:$C$1048576,A6,[1]DATA1415!$E$2:$E$1048576,$A$163,[1]DATA1415!$F$2:$F$1048576,$B$166))*100/(VLOOKUP($A6,'[1]TRG 1415'!$A$2:$N$119,4,FALSE)*$H$162),0)</f>
        <v>47</v>
      </c>
      <c r="AH6" s="38">
        <f t="shared" si="9"/>
        <v>59</v>
      </c>
      <c r="AI6" s="39">
        <f t="shared" si="10"/>
        <v>47</v>
      </c>
      <c r="AJ6" s="40" t="str">
        <f t="shared" si="11"/>
        <v>C</v>
      </c>
      <c r="AK6" s="41"/>
      <c r="AL6" s="42"/>
      <c r="AM6" s="43"/>
      <c r="AN6" s="41"/>
      <c r="AO6" s="44">
        <f>VLOOKUP(A6,'[1]TRG 1415'!$A$2:$N$119,14,FALSE)</f>
        <v>10</v>
      </c>
      <c r="AS6" s="45" t="str">
        <f t="shared" si="12"/>
        <v>C</v>
      </c>
      <c r="AT6" s="41" t="str">
        <f t="shared" ref="AT6:AT69" si="16">IF(AS6="A",1,"")</f>
        <v/>
      </c>
      <c r="AU6" s="41" t="str">
        <f t="shared" si="13"/>
        <v/>
      </c>
      <c r="AV6" s="41">
        <f t="shared" si="14"/>
        <v>1</v>
      </c>
      <c r="AW6" s="41">
        <f t="shared" si="15"/>
        <v>1</v>
      </c>
    </row>
    <row r="7" spans="1:52" ht="21" outlineLevel="2">
      <c r="A7" s="34">
        <v>104</v>
      </c>
      <c r="B7" s="35" t="s">
        <v>55</v>
      </c>
      <c r="C7" s="36" t="s">
        <v>57</v>
      </c>
      <c r="D7" s="37">
        <v>50</v>
      </c>
      <c r="E7" s="38">
        <f>ROUND(VLOOKUP($A7,'[1]TRG 1415'!$A$2:$N$119,5,FALSE)/12*$B$163,0)</f>
        <v>105000</v>
      </c>
      <c r="F7" s="38">
        <f>SUMIFS([1]DATA1415!$G$2:$G$1048576,[1]DATA1415!$C$2:$C$1048576,A7,[1]DATA1415!$E$2:$E$1048576,$A$166,[1]DATA1415!$F$2:$F$1048576,$B$166)+ SUMIFS([1]DATA1415!$H$2:$H$1048576,[1]DATA1415!$C$2:$C$1048576,A7,[1]DATA1415!$E$2:$E$1048576,$A$166,[1]DATA1415!$F$2:$F$1048576,$B$166)+SUMIFS([1]DATA1415!$Q$2:$Q$1048576,[1]DATA1415!$C$2:$C$1048576,A7,[1]DATA1415!$E$2:$E$1048576,$A$166,[1]DATA1415!$F$2:$F$1048576,$B$166)-(SUMIFS([1]DATA1415!$G$2:$G$1048576,[1]DATA1415!$C$2:$C$1048576,A7,[1]DATA1415!$E$2:$E$1048576,$A$163,[1]DATA1415!$F$2:$F$1048576,$B$166)+ SUMIFS([1]DATA1415!$H$2:$H$1048576,[1]DATA1415!$C$2:$C$1048576,A7,[1]DATA1415!$E$2:$E$1048576,$A$163,[1]DATA1415!$F$2:$F$1048576,$B$166)+SUMIFS([1]DATA1415!$Q$2:$Q$1048576,[1]DATA1415!$C$2:$C$1048576,A7,[1]DATA1415!$E$2:$E$1048576,$A$163,[1]DATA1415!$F$2:$F$1048576,$B$166))</f>
        <v>64566</v>
      </c>
      <c r="G7" s="38">
        <f t="shared" si="0"/>
        <v>61</v>
      </c>
      <c r="H7" s="38">
        <f>ROUND(VLOOKUP($A7,'[1]TRG 1415'!$A$2:$N$119,6,FALSE)/12*$B$163,0)</f>
        <v>8100</v>
      </c>
      <c r="I7" s="38">
        <f>SUMIFS([1]DATA1415!$I$2:$I$1048576,[1]DATA1415!$C$2:$C$1048576,A7,[1]DATA1415!$E$2:$E$1048576,$A$166,[1]DATA1415!$F$2:$F$1048576,$B$166)+ SUMIFS([1]DATA1415!$R$2:$R$1048576,[1]DATA1415!$C$2:$C$1048576,A7,[1]DATA1415!$E$2:$E$1048576,$A$166,[1]DATA1415!$F$2:$F$1048576,$B$166)-(SUMIFS([1]DATA1415!$I$2:$I$1048576,[1]DATA1415!$C$2:$C$1048576,A7,[1]DATA1415!$E$2:$E$1048576,$A$163,[1]DATA1415!$F$2:$F$1048576,$B$166)+ SUMIFS([1]DATA1415!$R$2:$R$1048576,[1]DATA1415!$C$2:$C$1048576,A7,[1]DATA1415!$E$2:$E$1048576,$A$163,[1]DATA1415!$F$2:$F$1048576,$B$166))</f>
        <v>4082</v>
      </c>
      <c r="J7" s="38">
        <f t="shared" si="1"/>
        <v>50</v>
      </c>
      <c r="K7" s="38">
        <f>ROUND(VLOOKUP($A7,'[1]TRG 1415'!$A$2:$N$119,7,FALSE)/12*$B$163,0)</f>
        <v>300</v>
      </c>
      <c r="L7" s="38">
        <f>SUMIFS([1]DATA1415!$N$2:$N$1048576,[1]DATA1415!$C$2:$C$1048576,A7,[1]DATA1415!$E$2:$E$1048576,$A$166,[1]DATA1415!$F$2:$F$1048576,$B$166)+ SUMIFS([1]DATA1415!$S$2:$S$1048576,[1]DATA1415!$C$2:$C$1048576,A7,[1]DATA1415!$E$2:$E$1048576,$A$166,[1]DATA1415!$F$2:$F$1048576,$B$166)-(SUMIFS([1]DATA1415!$N$2:$N$1048576,[1]DATA1415!$C$2:$C$1048576,A7,[1]DATA1415!$E$2:$E$1048576,$A$163,[1]DATA1415!$F$2:$F$1048576,$B$166)+ SUMIFS([1]DATA1415!$S$2:$S$1048576,[1]DATA1415!$C$2:$C$1048576,A7,[1]DATA1415!$E$2:$E$1048576,$A$163,[1]DATA1415!$F$2:$F$1048576,$B$166))</f>
        <v>771</v>
      </c>
      <c r="M7" s="38">
        <f t="shared" si="2"/>
        <v>257</v>
      </c>
      <c r="N7" s="38">
        <f>ROUND(VLOOKUP($A7,'[1]TRG 1415'!$A$2:$N$119,8,FALSE)/12*$B$163,0)</f>
        <v>392</v>
      </c>
      <c r="O7" s="38">
        <f>SUMIFS([1]DATA1415!$M$2:$M$1048576,[1]DATA1415!$C$2:$C$1048576,A7,[1]DATA1415!$E$2:$E$1048576,$A$166,[1]DATA1415!$F$2:$F$1048576,$B$166)-SUMIFS([1]DATA1415!$M$2:$M$1048576,[1]DATA1415!$C$2:$C$1048576,A7,[1]DATA1415!$E$2:$E$1048576,$A$163,[1]DATA1415!$F$2:$F$1048576,$B$166)</f>
        <v>372</v>
      </c>
      <c r="P7" s="38">
        <f t="shared" si="3"/>
        <v>95</v>
      </c>
      <c r="Q7" s="38">
        <f>ROUND(VLOOKUP($A7,'[1]TRG 1415'!$A$2:$N$119,9,FALSE)/12*$B$163,0)</f>
        <v>600</v>
      </c>
      <c r="R7" s="38">
        <f>SUMIFS([1]DATA1415!$U$2:$U$1048576,[1]DATA1415!$C$2:$C$1048576,A7,[1]DATA1415!$E$2:$E$1048576,$A$166,[1]DATA1415!$F$2:$F$1048576,$B$166)-SUMIFS([1]DATA1415!$U$2:$U$1048576,[1]DATA1415!$C$2:$C$1048576,A7,[1]DATA1415!$E$2:$E$1048576,$A$163,[1]DATA1415!$F$2:$F$1048576,$B$166)</f>
        <v>1436</v>
      </c>
      <c r="S7" s="38">
        <f t="shared" si="4"/>
        <v>239</v>
      </c>
      <c r="T7" s="38">
        <f>ROUND(VLOOKUP($A7,'[1]TRG 1415'!$A$2:$N$119,11,FALSE)/12*$B$163,0)</f>
        <v>1500</v>
      </c>
      <c r="U7" s="38">
        <f>SUMIFS([1]DATA1415!$Y$2:$Y$1048576,[1]DATA1415!$C$2:$C$1048576,A7,[1]DATA1415!$E$2:$E$1048576,$A$166,[1]DATA1415!$F$2:$F$1048576,$B$166)-SUMIFS([1]DATA1415!$Y$2:$Y$1048576,[1]DATA1415!$C$2:$C$1048576,A7,[1]DATA1415!$E$2:$E$1048576,$A$163,[1]DATA1415!$F$2:$F$1048576,$B$166)</f>
        <v>137</v>
      </c>
      <c r="V7" s="38">
        <f t="shared" si="5"/>
        <v>9</v>
      </c>
      <c r="W7" s="38">
        <f>ROUND(VLOOKUP($A7,'[1]TRG 1415'!$A$2:$N$119,10,FALSE)/12*$B$163,0)</f>
        <v>300</v>
      </c>
      <c r="X7" s="38">
        <f>SUMIFS([1]DATA1415!$X$2:$X$1048576,[1]DATA1415!$C$2:$C$1048576,A7,[1]DATA1415!$E$2:$E$1048576,$A$166,[1]DATA1415!$F$2:$F$1048576,$B$166)-SUMIFS([1]DATA1415!$X$2:$X$1048576,[1]DATA1415!$C$2:$C$1048576,A7,[1]DATA1415!$E$2:$E$1048576,$A$163,[1]DATA1415!$F$2:$F$1048576,$B$166)</f>
        <v>0</v>
      </c>
      <c r="Y7" s="38">
        <f t="shared" si="6"/>
        <v>0</v>
      </c>
      <c r="Z7" s="38">
        <f>ROUND(VLOOKUP($A7,'[1]TRG 1415'!$A$2:$N$119,12,FALSE)/12*$B$163,0)</f>
        <v>300</v>
      </c>
      <c r="AA7" s="38">
        <f>SUMIFS([1]DATA1415!$Z$2:$Z$1048576,[1]DATA1415!$C$2:$C$1048576,A7,[1]DATA1415!$E$2:$E$1048576,$A$166,[1]DATA1415!$F$2:$F$1048576,$B$166)-SUMIFS([1]DATA1415!$Z$2:$Z$1048576,[1]DATA1415!$C$2:$C$1048576,A7,[1]DATA1415!$E$2:$E$1048576,$A$163,[1]DATA1415!$F$2:$F$1048576,$B$166)</f>
        <v>0</v>
      </c>
      <c r="AB7" s="38">
        <f t="shared" si="7"/>
        <v>0</v>
      </c>
      <c r="AC7" s="38">
        <f>ROUND(VLOOKUP($A7,'[1]TRG 1415'!$A$2:$N$119,13,FALSE)/12*$B$163,0)</f>
        <v>24000</v>
      </c>
      <c r="AD7" s="38">
        <f>SUMIFS([1]DATA1415!$V$2:$V$1048576,[1]DATA1415!$C$2:$C$1048576,A7,[1]DATA1415!$E$2:$E$1048576,$A$166,[1]DATA1415!$F$2:$F$1048576,$B$166)-SUMIFS([1]DATA1415!$V$2:$V$1048576,[1]DATA1415!$C$2:$C$1048576,A7,[1]DATA1415!$E$2:$E$1048576,$A$163,[1]DATA1415!$F$2:$F$1048576,$B$166)</f>
        <v>10582</v>
      </c>
      <c r="AE7" s="38">
        <f t="shared" si="8"/>
        <v>44</v>
      </c>
      <c r="AF7" s="38">
        <f>IF(VLOOKUP($A7,'[1]TRG 1415'!$A$2:$N$119,4,FALSE)&gt;0,80,0)</f>
        <v>80</v>
      </c>
      <c r="AG7" s="39">
        <f>ROUND((SUMIFS([1]DATA1415!$L$2:$L$1048576,[1]DATA1415!$C$2:$C$1048576,A7,[1]DATA1415!$E$2:$E$1048576,$A$166,[1]DATA1415!$F$2:$F$1048576,$B$166)-SUMIFS([1]DATA1415!$L$2:$L$1048576,[1]DATA1415!$C$2:$C$1048576,A7,[1]DATA1415!$E$2:$E$1048576,$A$163,[1]DATA1415!$F$2:$F$1048576,$B$166))*100/(VLOOKUP($A7,'[1]TRG 1415'!$A$2:$N$119,4,FALSE)*$H$162),0)</f>
        <v>68</v>
      </c>
      <c r="AH7" s="38">
        <f t="shared" si="9"/>
        <v>85</v>
      </c>
      <c r="AI7" s="39">
        <f t="shared" si="10"/>
        <v>84</v>
      </c>
      <c r="AJ7" s="40" t="str">
        <f t="shared" si="11"/>
        <v>B</v>
      </c>
      <c r="AK7" s="41"/>
      <c r="AL7" s="42"/>
      <c r="AM7" s="43"/>
      <c r="AN7" s="41"/>
      <c r="AO7" s="44">
        <f>VLOOKUP(A7,'[1]TRG 1415'!$A$2:$N$119,14,FALSE)</f>
        <v>10</v>
      </c>
      <c r="AS7" s="45" t="str">
        <f t="shared" si="12"/>
        <v>B</v>
      </c>
      <c r="AT7" s="41" t="str">
        <f t="shared" si="16"/>
        <v/>
      </c>
      <c r="AU7" s="41">
        <f t="shared" si="13"/>
        <v>1</v>
      </c>
      <c r="AV7" s="41" t="str">
        <f t="shared" si="14"/>
        <v/>
      </c>
      <c r="AW7" s="41">
        <f t="shared" si="15"/>
        <v>1</v>
      </c>
    </row>
    <row r="8" spans="1:52" ht="21" outlineLevel="2">
      <c r="A8" s="34">
        <v>105</v>
      </c>
      <c r="B8" s="35" t="s">
        <v>53</v>
      </c>
      <c r="C8" s="36" t="s">
        <v>58</v>
      </c>
      <c r="D8" s="37">
        <v>100</v>
      </c>
      <c r="E8" s="38">
        <f>ROUND(VLOOKUP($A8,'[1]TRG 1415'!$A$2:$N$119,5,FALSE)/12*$B$163,0)</f>
        <v>141000</v>
      </c>
      <c r="F8" s="38">
        <f>SUMIFS([1]DATA1415!$G$2:$G$1048576,[1]DATA1415!$C$2:$C$1048576,A8,[1]DATA1415!$E$2:$E$1048576,$A$166,[1]DATA1415!$F$2:$F$1048576,$B$166)+ SUMIFS([1]DATA1415!$H$2:$H$1048576,[1]DATA1415!$C$2:$C$1048576,A8,[1]DATA1415!$E$2:$E$1048576,$A$166,[1]DATA1415!$F$2:$F$1048576,$B$166)+SUMIFS([1]DATA1415!$Q$2:$Q$1048576,[1]DATA1415!$C$2:$C$1048576,A8,[1]DATA1415!$E$2:$E$1048576,$A$166,[1]DATA1415!$F$2:$F$1048576,$B$166)-(SUMIFS([1]DATA1415!$G$2:$G$1048576,[1]DATA1415!$C$2:$C$1048576,A8,[1]DATA1415!$E$2:$E$1048576,$A$163,[1]DATA1415!$F$2:$F$1048576,$B$166)+ SUMIFS([1]DATA1415!$H$2:$H$1048576,[1]DATA1415!$C$2:$C$1048576,A8,[1]DATA1415!$E$2:$E$1048576,$A$163,[1]DATA1415!$F$2:$F$1048576,$B$166)+SUMIFS([1]DATA1415!$Q$2:$Q$1048576,[1]DATA1415!$C$2:$C$1048576,A8,[1]DATA1415!$E$2:$E$1048576,$A$163,[1]DATA1415!$F$2:$F$1048576,$B$166))</f>
        <v>154698</v>
      </c>
      <c r="G8" s="38">
        <f t="shared" si="0"/>
        <v>110</v>
      </c>
      <c r="H8" s="38">
        <f>ROUND(VLOOKUP($A8,'[1]TRG 1415'!$A$2:$N$119,6,FALSE)/12*$B$163,0)</f>
        <v>13500</v>
      </c>
      <c r="I8" s="38">
        <f>SUMIFS([1]DATA1415!$I$2:$I$1048576,[1]DATA1415!$C$2:$C$1048576,A8,[1]DATA1415!$E$2:$E$1048576,$A$166,[1]DATA1415!$F$2:$F$1048576,$B$166)+ SUMIFS([1]DATA1415!$R$2:$R$1048576,[1]DATA1415!$C$2:$C$1048576,A8,[1]DATA1415!$E$2:$E$1048576,$A$166,[1]DATA1415!$F$2:$F$1048576,$B$166)-(SUMIFS([1]DATA1415!$I$2:$I$1048576,[1]DATA1415!$C$2:$C$1048576,A8,[1]DATA1415!$E$2:$E$1048576,$A$163,[1]DATA1415!$F$2:$F$1048576,$B$166)+ SUMIFS([1]DATA1415!$R$2:$R$1048576,[1]DATA1415!$C$2:$C$1048576,A8,[1]DATA1415!$E$2:$E$1048576,$A$163,[1]DATA1415!$F$2:$F$1048576,$B$166))</f>
        <v>8949</v>
      </c>
      <c r="J8" s="38">
        <f t="shared" si="1"/>
        <v>66</v>
      </c>
      <c r="K8" s="38">
        <f>ROUND(VLOOKUP($A8,'[1]TRG 1415'!$A$2:$N$119,7,FALSE)/12*$B$163,0)</f>
        <v>750</v>
      </c>
      <c r="L8" s="38">
        <f>SUMIFS([1]DATA1415!$N$2:$N$1048576,[1]DATA1415!$C$2:$C$1048576,A8,[1]DATA1415!$E$2:$E$1048576,$A$166,[1]DATA1415!$F$2:$F$1048576,$B$166)+ SUMIFS([1]DATA1415!$S$2:$S$1048576,[1]DATA1415!$C$2:$C$1048576,A8,[1]DATA1415!$E$2:$E$1048576,$A$166,[1]DATA1415!$F$2:$F$1048576,$B$166)-(SUMIFS([1]DATA1415!$N$2:$N$1048576,[1]DATA1415!$C$2:$C$1048576,A8,[1]DATA1415!$E$2:$E$1048576,$A$163,[1]DATA1415!$F$2:$F$1048576,$B$166)+ SUMIFS([1]DATA1415!$S$2:$S$1048576,[1]DATA1415!$C$2:$C$1048576,A8,[1]DATA1415!$E$2:$E$1048576,$A$163,[1]DATA1415!$F$2:$F$1048576,$B$166))</f>
        <v>1204</v>
      </c>
      <c r="M8" s="38">
        <f t="shared" si="2"/>
        <v>161</v>
      </c>
      <c r="N8" s="38">
        <f>ROUND(VLOOKUP($A8,'[1]TRG 1415'!$A$2:$N$119,8,FALSE)/12*$B$163,0)</f>
        <v>750</v>
      </c>
      <c r="O8" s="38">
        <f>SUMIFS([1]DATA1415!$M$2:$M$1048576,[1]DATA1415!$C$2:$C$1048576,A8,[1]DATA1415!$E$2:$E$1048576,$A$166,[1]DATA1415!$F$2:$F$1048576,$B$166)-SUMIFS([1]DATA1415!$M$2:$M$1048576,[1]DATA1415!$C$2:$C$1048576,A8,[1]DATA1415!$E$2:$E$1048576,$A$163,[1]DATA1415!$F$2:$F$1048576,$B$166)</f>
        <v>313</v>
      </c>
      <c r="P8" s="38">
        <f t="shared" si="3"/>
        <v>42</v>
      </c>
      <c r="Q8" s="38">
        <f>ROUND(VLOOKUP($A8,'[1]TRG 1415'!$A$2:$N$119,9,FALSE)/12*$B$163,0)</f>
        <v>1200</v>
      </c>
      <c r="R8" s="38">
        <f>SUMIFS([1]DATA1415!$U$2:$U$1048576,[1]DATA1415!$C$2:$C$1048576,A8,[1]DATA1415!$E$2:$E$1048576,$A$166,[1]DATA1415!$F$2:$F$1048576,$B$166)-SUMIFS([1]DATA1415!$U$2:$U$1048576,[1]DATA1415!$C$2:$C$1048576,A8,[1]DATA1415!$E$2:$E$1048576,$A$163,[1]DATA1415!$F$2:$F$1048576,$B$166)</f>
        <v>1265</v>
      </c>
      <c r="S8" s="38">
        <f t="shared" si="4"/>
        <v>105</v>
      </c>
      <c r="T8" s="38">
        <f>ROUND(VLOOKUP($A8,'[1]TRG 1415'!$A$2:$N$119,11,FALSE)/12*$B$163,0)</f>
        <v>3000</v>
      </c>
      <c r="U8" s="38">
        <f>SUMIFS([1]DATA1415!$Y$2:$Y$1048576,[1]DATA1415!$C$2:$C$1048576,A8,[1]DATA1415!$E$2:$E$1048576,$A$166,[1]DATA1415!$F$2:$F$1048576,$B$166)-SUMIFS([1]DATA1415!$Y$2:$Y$1048576,[1]DATA1415!$C$2:$C$1048576,A8,[1]DATA1415!$E$2:$E$1048576,$A$163,[1]DATA1415!$F$2:$F$1048576,$B$166)</f>
        <v>3462</v>
      </c>
      <c r="V8" s="38">
        <f t="shared" si="5"/>
        <v>115</v>
      </c>
      <c r="W8" s="38">
        <f>ROUND(VLOOKUP($A8,'[1]TRG 1415'!$A$2:$N$119,10,FALSE)/12*$B$163,0)</f>
        <v>1500</v>
      </c>
      <c r="X8" s="38">
        <f>SUMIFS([1]DATA1415!$X$2:$X$1048576,[1]DATA1415!$C$2:$C$1048576,A8,[1]DATA1415!$E$2:$E$1048576,$A$166,[1]DATA1415!$F$2:$F$1048576,$B$166)-SUMIFS([1]DATA1415!$X$2:$X$1048576,[1]DATA1415!$C$2:$C$1048576,A8,[1]DATA1415!$E$2:$E$1048576,$A$163,[1]DATA1415!$F$2:$F$1048576,$B$166)</f>
        <v>1500</v>
      </c>
      <c r="Y8" s="38">
        <f t="shared" si="6"/>
        <v>100</v>
      </c>
      <c r="Z8" s="38">
        <f>ROUND(VLOOKUP($A8,'[1]TRG 1415'!$A$2:$N$119,12,FALSE)/12*$B$163,0)</f>
        <v>900</v>
      </c>
      <c r="AA8" s="38">
        <f>SUMIFS([1]DATA1415!$Z$2:$Z$1048576,[1]DATA1415!$C$2:$C$1048576,A8,[1]DATA1415!$E$2:$E$1048576,$A$166,[1]DATA1415!$F$2:$F$1048576,$B$166)-SUMIFS([1]DATA1415!$Z$2:$Z$1048576,[1]DATA1415!$C$2:$C$1048576,A8,[1]DATA1415!$E$2:$E$1048576,$A$163,[1]DATA1415!$F$2:$F$1048576,$B$166)</f>
        <v>794</v>
      </c>
      <c r="AB8" s="38">
        <f t="shared" si="7"/>
        <v>88</v>
      </c>
      <c r="AC8" s="38">
        <f>ROUND(VLOOKUP($A8,'[1]TRG 1415'!$A$2:$N$119,13,FALSE)/12*$B$163,0)</f>
        <v>57000</v>
      </c>
      <c r="AD8" s="38">
        <f>SUMIFS([1]DATA1415!$V$2:$V$1048576,[1]DATA1415!$C$2:$C$1048576,A8,[1]DATA1415!$E$2:$E$1048576,$A$166,[1]DATA1415!$F$2:$F$1048576,$B$166)-SUMIFS([1]DATA1415!$V$2:$V$1048576,[1]DATA1415!$C$2:$C$1048576,A8,[1]DATA1415!$E$2:$E$1048576,$A$163,[1]DATA1415!$F$2:$F$1048576,$B$166)</f>
        <v>50499</v>
      </c>
      <c r="AE8" s="38">
        <f t="shared" si="8"/>
        <v>89</v>
      </c>
      <c r="AF8" s="38">
        <f>IF(VLOOKUP($A8,'[1]TRG 1415'!$A$2:$N$119,4,FALSE)&gt;0,80,0)</f>
        <v>80</v>
      </c>
      <c r="AG8" s="39">
        <f>ROUND((SUMIFS([1]DATA1415!$L$2:$L$1048576,[1]DATA1415!$C$2:$C$1048576,A8,[1]DATA1415!$E$2:$E$1048576,$A$166,[1]DATA1415!$F$2:$F$1048576,$B$166)-SUMIFS([1]DATA1415!$L$2:$L$1048576,[1]DATA1415!$C$2:$C$1048576,A8,[1]DATA1415!$E$2:$E$1048576,$A$163,[1]DATA1415!$F$2:$F$1048576,$B$166))*100/(VLOOKUP($A8,'[1]TRG 1415'!$A$2:$N$119,4,FALSE)*$H$162),0)</f>
        <v>151</v>
      </c>
      <c r="AH8" s="38">
        <f t="shared" si="9"/>
        <v>189</v>
      </c>
      <c r="AI8" s="39">
        <f>IF(AO8=0,0,ROUND(SUM(G8+J8+M8+P8+S8+V8+Y8+AB8+AE8+AH8)/AO8,0))</f>
        <v>107</v>
      </c>
      <c r="AJ8" s="40" t="str">
        <f t="shared" si="11"/>
        <v>A</v>
      </c>
      <c r="AK8" s="41"/>
      <c r="AL8" s="42"/>
      <c r="AM8" s="43"/>
      <c r="AN8" s="41"/>
      <c r="AO8" s="44">
        <f>VLOOKUP(A8,'[1]TRG 1415'!$A$2:$N$119,14,FALSE)</f>
        <v>10</v>
      </c>
      <c r="AS8" s="45" t="str">
        <f t="shared" si="12"/>
        <v>A</v>
      </c>
      <c r="AT8" s="41">
        <f t="shared" si="16"/>
        <v>1</v>
      </c>
      <c r="AU8" s="41" t="str">
        <f t="shared" si="13"/>
        <v/>
      </c>
      <c r="AV8" s="41" t="str">
        <f t="shared" si="14"/>
        <v/>
      </c>
      <c r="AW8" s="41">
        <f t="shared" si="15"/>
        <v>1</v>
      </c>
    </row>
    <row r="9" spans="1:52" ht="21" outlineLevel="2">
      <c r="A9" s="34">
        <v>106</v>
      </c>
      <c r="B9" s="35" t="s">
        <v>55</v>
      </c>
      <c r="C9" s="36" t="s">
        <v>59</v>
      </c>
      <c r="D9" s="37">
        <v>50</v>
      </c>
      <c r="E9" s="38">
        <f>ROUND(VLOOKUP($A9,'[1]TRG 1415'!$A$2:$N$119,5,FALSE)/12*$B$163,0)</f>
        <v>105000</v>
      </c>
      <c r="F9" s="38">
        <f>SUMIFS([1]DATA1415!$G$2:$G$1048576,[1]DATA1415!$C$2:$C$1048576,A9,[1]DATA1415!$E$2:$E$1048576,$A$166,[1]DATA1415!$F$2:$F$1048576,$B$166)+ SUMIFS([1]DATA1415!$H$2:$H$1048576,[1]DATA1415!$C$2:$C$1048576,A9,[1]DATA1415!$E$2:$E$1048576,$A$166,[1]DATA1415!$F$2:$F$1048576,$B$166)+SUMIFS([1]DATA1415!$Q$2:$Q$1048576,[1]DATA1415!$C$2:$C$1048576,A9,[1]DATA1415!$E$2:$E$1048576,$A$166,[1]DATA1415!$F$2:$F$1048576,$B$166)-(SUMIFS([1]DATA1415!$G$2:$G$1048576,[1]DATA1415!$C$2:$C$1048576,A9,[1]DATA1415!$E$2:$E$1048576,$A$163,[1]DATA1415!$F$2:$F$1048576,$B$166)+ SUMIFS([1]DATA1415!$H$2:$H$1048576,[1]DATA1415!$C$2:$C$1048576,A9,[1]DATA1415!$E$2:$E$1048576,$A$163,[1]DATA1415!$F$2:$F$1048576,$B$166)+SUMIFS([1]DATA1415!$Q$2:$Q$1048576,[1]DATA1415!$C$2:$C$1048576,A9,[1]DATA1415!$E$2:$E$1048576,$A$163,[1]DATA1415!$F$2:$F$1048576,$B$166))</f>
        <v>73236</v>
      </c>
      <c r="G9" s="38">
        <f t="shared" si="0"/>
        <v>70</v>
      </c>
      <c r="H9" s="38">
        <f>ROUND(VLOOKUP($A9,'[1]TRG 1415'!$A$2:$N$119,6,FALSE)/12*$B$163,0)</f>
        <v>8100</v>
      </c>
      <c r="I9" s="38">
        <f>SUMIFS([1]DATA1415!$I$2:$I$1048576,[1]DATA1415!$C$2:$C$1048576,A9,[1]DATA1415!$E$2:$E$1048576,$A$166,[1]DATA1415!$F$2:$F$1048576,$B$166)+ SUMIFS([1]DATA1415!$R$2:$R$1048576,[1]DATA1415!$C$2:$C$1048576,A9,[1]DATA1415!$E$2:$E$1048576,$A$166,[1]DATA1415!$F$2:$F$1048576,$B$166)-(SUMIFS([1]DATA1415!$I$2:$I$1048576,[1]DATA1415!$C$2:$C$1048576,A9,[1]DATA1415!$E$2:$E$1048576,$A$163,[1]DATA1415!$F$2:$F$1048576,$B$166)+ SUMIFS([1]DATA1415!$R$2:$R$1048576,[1]DATA1415!$C$2:$C$1048576,A9,[1]DATA1415!$E$2:$E$1048576,$A$163,[1]DATA1415!$F$2:$F$1048576,$B$166))</f>
        <v>4813</v>
      </c>
      <c r="J9" s="38">
        <f t="shared" si="1"/>
        <v>59</v>
      </c>
      <c r="K9" s="38">
        <f>ROUND(VLOOKUP($A9,'[1]TRG 1415'!$A$2:$N$119,7,FALSE)/12*$B$163,0)</f>
        <v>300</v>
      </c>
      <c r="L9" s="38">
        <f>SUMIFS([1]DATA1415!$N$2:$N$1048576,[1]DATA1415!$C$2:$C$1048576,A9,[1]DATA1415!$E$2:$E$1048576,$A$166,[1]DATA1415!$F$2:$F$1048576,$B$166)+ SUMIFS([1]DATA1415!$S$2:$S$1048576,[1]DATA1415!$C$2:$C$1048576,A9,[1]DATA1415!$E$2:$E$1048576,$A$166,[1]DATA1415!$F$2:$F$1048576,$B$166)-(SUMIFS([1]DATA1415!$N$2:$N$1048576,[1]DATA1415!$C$2:$C$1048576,A9,[1]DATA1415!$E$2:$E$1048576,$A$163,[1]DATA1415!$F$2:$F$1048576,$B$166)+ SUMIFS([1]DATA1415!$S$2:$S$1048576,[1]DATA1415!$C$2:$C$1048576,A9,[1]DATA1415!$E$2:$E$1048576,$A$163,[1]DATA1415!$F$2:$F$1048576,$B$166))</f>
        <v>272</v>
      </c>
      <c r="M9" s="38">
        <f t="shared" si="2"/>
        <v>91</v>
      </c>
      <c r="N9" s="38">
        <f>ROUND(VLOOKUP($A9,'[1]TRG 1415'!$A$2:$N$119,8,FALSE)/12*$B$163,0)</f>
        <v>392</v>
      </c>
      <c r="O9" s="38">
        <f>SUMIFS([1]DATA1415!$M$2:$M$1048576,[1]DATA1415!$C$2:$C$1048576,A9,[1]DATA1415!$E$2:$E$1048576,$A$166,[1]DATA1415!$F$2:$F$1048576,$B$166)-SUMIFS([1]DATA1415!$M$2:$M$1048576,[1]DATA1415!$C$2:$C$1048576,A9,[1]DATA1415!$E$2:$E$1048576,$A$163,[1]DATA1415!$F$2:$F$1048576,$B$166)</f>
        <v>139</v>
      </c>
      <c r="P9" s="38">
        <f t="shared" si="3"/>
        <v>35</v>
      </c>
      <c r="Q9" s="38">
        <f>ROUND(VLOOKUP($A9,'[1]TRG 1415'!$A$2:$N$119,9,FALSE)/12*$B$163,0)</f>
        <v>600</v>
      </c>
      <c r="R9" s="38">
        <f>SUMIFS([1]DATA1415!$U$2:$U$1048576,[1]DATA1415!$C$2:$C$1048576,A9,[1]DATA1415!$E$2:$E$1048576,$A$166,[1]DATA1415!$F$2:$F$1048576,$B$166)-SUMIFS([1]DATA1415!$U$2:$U$1048576,[1]DATA1415!$C$2:$C$1048576,A9,[1]DATA1415!$E$2:$E$1048576,$A$163,[1]DATA1415!$F$2:$F$1048576,$B$166)</f>
        <v>840</v>
      </c>
      <c r="S9" s="38">
        <f t="shared" si="4"/>
        <v>140</v>
      </c>
      <c r="T9" s="38">
        <f>ROUND(VLOOKUP($A9,'[1]TRG 1415'!$A$2:$N$119,11,FALSE)/12*$B$163,0)</f>
        <v>1500</v>
      </c>
      <c r="U9" s="38">
        <f>SUMIFS([1]DATA1415!$Y$2:$Y$1048576,[1]DATA1415!$C$2:$C$1048576,A9,[1]DATA1415!$E$2:$E$1048576,$A$166,[1]DATA1415!$F$2:$F$1048576,$B$166)-SUMIFS([1]DATA1415!$Y$2:$Y$1048576,[1]DATA1415!$C$2:$C$1048576,A9,[1]DATA1415!$E$2:$E$1048576,$A$163,[1]DATA1415!$F$2:$F$1048576,$B$166)</f>
        <v>1237</v>
      </c>
      <c r="V9" s="38">
        <f t="shared" si="5"/>
        <v>82</v>
      </c>
      <c r="W9" s="38">
        <f>ROUND(VLOOKUP($A9,'[1]TRG 1415'!$A$2:$N$119,10,FALSE)/12*$B$163,0)</f>
        <v>300</v>
      </c>
      <c r="X9" s="38">
        <f>SUMIFS([1]DATA1415!$X$2:$X$1048576,[1]DATA1415!$C$2:$C$1048576,A9,[1]DATA1415!$E$2:$E$1048576,$A$166,[1]DATA1415!$F$2:$F$1048576,$B$166)-SUMIFS([1]DATA1415!$X$2:$X$1048576,[1]DATA1415!$C$2:$C$1048576,A9,[1]DATA1415!$E$2:$E$1048576,$A$163,[1]DATA1415!$F$2:$F$1048576,$B$166)</f>
        <v>1054</v>
      </c>
      <c r="Y9" s="38">
        <f t="shared" si="6"/>
        <v>351</v>
      </c>
      <c r="Z9" s="38">
        <f>ROUND(VLOOKUP($A9,'[1]TRG 1415'!$A$2:$N$119,12,FALSE)/12*$B$163,0)</f>
        <v>300</v>
      </c>
      <c r="AA9" s="38">
        <f>SUMIFS([1]DATA1415!$Z$2:$Z$1048576,[1]DATA1415!$C$2:$C$1048576,A9,[1]DATA1415!$E$2:$E$1048576,$A$166,[1]DATA1415!$F$2:$F$1048576,$B$166)-SUMIFS([1]DATA1415!$Z$2:$Z$1048576,[1]DATA1415!$C$2:$C$1048576,A9,[1]DATA1415!$E$2:$E$1048576,$A$163,[1]DATA1415!$F$2:$F$1048576,$B$166)</f>
        <v>307</v>
      </c>
      <c r="AB9" s="38">
        <f t="shared" si="7"/>
        <v>102</v>
      </c>
      <c r="AC9" s="38">
        <f>ROUND(VLOOKUP($A9,'[1]TRG 1415'!$A$2:$N$119,13,FALSE)/12*$B$163,0)</f>
        <v>24000</v>
      </c>
      <c r="AD9" s="38">
        <f>SUMIFS([1]DATA1415!$V$2:$V$1048576,[1]DATA1415!$C$2:$C$1048576,A9,[1]DATA1415!$E$2:$E$1048576,$A$166,[1]DATA1415!$F$2:$F$1048576,$B$166)-SUMIFS([1]DATA1415!$V$2:$V$1048576,[1]DATA1415!$C$2:$C$1048576,A9,[1]DATA1415!$E$2:$E$1048576,$A$163,[1]DATA1415!$F$2:$F$1048576,$B$166)</f>
        <v>24236</v>
      </c>
      <c r="AE9" s="38">
        <f t="shared" si="8"/>
        <v>101</v>
      </c>
      <c r="AF9" s="38">
        <f>IF(VLOOKUP($A9,'[1]TRG 1415'!$A$2:$N$119,4,FALSE)&gt;0,80,0)</f>
        <v>80</v>
      </c>
      <c r="AG9" s="39">
        <f>ROUND((SUMIFS([1]DATA1415!$L$2:$L$1048576,[1]DATA1415!$C$2:$C$1048576,A9,[1]DATA1415!$E$2:$E$1048576,$A$166,[1]DATA1415!$F$2:$F$1048576,$B$166)-SUMIFS([1]DATA1415!$L$2:$L$1048576,[1]DATA1415!$C$2:$C$1048576,A9,[1]DATA1415!$E$2:$E$1048576,$A$163,[1]DATA1415!$F$2:$F$1048576,$B$166))*100/(VLOOKUP($A9,'[1]TRG 1415'!$A$2:$N$119,4,FALSE)*$H$162),0)</f>
        <v>90</v>
      </c>
      <c r="AH9" s="38">
        <f t="shared" si="9"/>
        <v>113</v>
      </c>
      <c r="AI9" s="39">
        <f t="shared" si="10"/>
        <v>114</v>
      </c>
      <c r="AJ9" s="40" t="str">
        <f t="shared" si="11"/>
        <v>A</v>
      </c>
      <c r="AK9" s="41"/>
      <c r="AL9" s="42"/>
      <c r="AM9" s="43"/>
      <c r="AN9" s="41"/>
      <c r="AO9" s="44">
        <f>VLOOKUP(A9,'[1]TRG 1415'!$A$2:$N$119,14,FALSE)</f>
        <v>10</v>
      </c>
      <c r="AS9" s="45" t="str">
        <f t="shared" si="12"/>
        <v>A</v>
      </c>
      <c r="AT9" s="41">
        <f t="shared" si="16"/>
        <v>1</v>
      </c>
      <c r="AU9" s="41" t="str">
        <f t="shared" si="13"/>
        <v/>
      </c>
      <c r="AV9" s="41" t="str">
        <f t="shared" si="14"/>
        <v/>
      </c>
      <c r="AW9" s="41">
        <f t="shared" si="15"/>
        <v>1</v>
      </c>
    </row>
    <row r="10" spans="1:52" ht="21" outlineLevel="2">
      <c r="A10" s="34">
        <v>107</v>
      </c>
      <c r="B10" s="35" t="s">
        <v>55</v>
      </c>
      <c r="C10" s="36" t="s">
        <v>60</v>
      </c>
      <c r="D10" s="37">
        <v>30</v>
      </c>
      <c r="E10" s="38">
        <f>ROUND(VLOOKUP($A10,'[1]TRG 1415'!$A$2:$N$119,5,FALSE)/12*$B$163,0)</f>
        <v>67500</v>
      </c>
      <c r="F10" s="38">
        <f>SUMIFS([1]DATA1415!$G$2:$G$1048576,[1]DATA1415!$C$2:$C$1048576,A10,[1]DATA1415!$E$2:$E$1048576,$A$166,[1]DATA1415!$F$2:$F$1048576,$B$166)+ SUMIFS([1]DATA1415!$H$2:$H$1048576,[1]DATA1415!$C$2:$C$1048576,A10,[1]DATA1415!$E$2:$E$1048576,$A$166,[1]DATA1415!$F$2:$F$1048576,$B$166)+SUMIFS([1]DATA1415!$Q$2:$Q$1048576,[1]DATA1415!$C$2:$C$1048576,A10,[1]DATA1415!$E$2:$E$1048576,$A$166,[1]DATA1415!$F$2:$F$1048576,$B$166)-(SUMIFS([1]DATA1415!$G$2:$G$1048576,[1]DATA1415!$C$2:$C$1048576,A10,[1]DATA1415!$E$2:$E$1048576,$A$163,[1]DATA1415!$F$2:$F$1048576,$B$166)+ SUMIFS([1]DATA1415!$H$2:$H$1048576,[1]DATA1415!$C$2:$C$1048576,A10,[1]DATA1415!$E$2:$E$1048576,$A$163,[1]DATA1415!$F$2:$F$1048576,$B$166)+SUMIFS([1]DATA1415!$Q$2:$Q$1048576,[1]DATA1415!$C$2:$C$1048576,A10,[1]DATA1415!$E$2:$E$1048576,$A$163,[1]DATA1415!$F$2:$F$1048576,$B$166))</f>
        <v>79601</v>
      </c>
      <c r="G10" s="38">
        <f t="shared" si="0"/>
        <v>118</v>
      </c>
      <c r="H10" s="38">
        <f>ROUND(VLOOKUP($A10,'[1]TRG 1415'!$A$2:$N$119,6,FALSE)/12*$B$163,0)</f>
        <v>4200</v>
      </c>
      <c r="I10" s="38">
        <f>SUMIFS([1]DATA1415!$I$2:$I$1048576,[1]DATA1415!$C$2:$C$1048576,A10,[1]DATA1415!$E$2:$E$1048576,$A$166,[1]DATA1415!$F$2:$F$1048576,$B$166)+ SUMIFS([1]DATA1415!$R$2:$R$1048576,[1]DATA1415!$C$2:$C$1048576,A10,[1]DATA1415!$E$2:$E$1048576,$A$166,[1]DATA1415!$F$2:$F$1048576,$B$166)-(SUMIFS([1]DATA1415!$I$2:$I$1048576,[1]DATA1415!$C$2:$C$1048576,A10,[1]DATA1415!$E$2:$E$1048576,$A$163,[1]DATA1415!$F$2:$F$1048576,$B$166)+ SUMIFS([1]DATA1415!$R$2:$R$1048576,[1]DATA1415!$C$2:$C$1048576,A10,[1]DATA1415!$E$2:$E$1048576,$A$163,[1]DATA1415!$F$2:$F$1048576,$B$166))</f>
        <v>2302</v>
      </c>
      <c r="J10" s="38">
        <f t="shared" si="1"/>
        <v>55</v>
      </c>
      <c r="K10" s="38">
        <f>ROUND(VLOOKUP($A10,'[1]TRG 1415'!$A$2:$N$119,7,FALSE)/12*$B$163,0)</f>
        <v>0</v>
      </c>
      <c r="L10" s="38">
        <v>0</v>
      </c>
      <c r="M10" s="38">
        <f t="shared" si="2"/>
        <v>0</v>
      </c>
      <c r="N10" s="38">
        <f>ROUND(VLOOKUP($A10,'[1]TRG 1415'!$A$2:$N$119,8,FALSE)/12*$B$163,0)</f>
        <v>300</v>
      </c>
      <c r="O10" s="38">
        <f>SUMIFS([1]DATA1415!$M$2:$M$1048576,[1]DATA1415!$C$2:$C$1048576,A10,[1]DATA1415!$E$2:$E$1048576,$A$166,[1]DATA1415!$F$2:$F$1048576,$B$166)-SUMIFS([1]DATA1415!$M$2:$M$1048576,[1]DATA1415!$C$2:$C$1048576,A10,[1]DATA1415!$E$2:$E$1048576,$A$163,[1]DATA1415!$F$2:$F$1048576,$B$166)</f>
        <v>0</v>
      </c>
      <c r="P10" s="38">
        <f t="shared" si="3"/>
        <v>0</v>
      </c>
      <c r="Q10" s="38">
        <f>ROUND(VLOOKUP($A10,'[1]TRG 1415'!$A$2:$N$119,9,FALSE)/12*$B$163,0)</f>
        <v>300</v>
      </c>
      <c r="R10" s="38">
        <f>SUMIFS([1]DATA1415!$U$2:$U$1048576,[1]DATA1415!$C$2:$C$1048576,A10,[1]DATA1415!$E$2:$E$1048576,$A$166,[1]DATA1415!$F$2:$F$1048576,$B$166)-SUMIFS([1]DATA1415!$U$2:$U$1048576,[1]DATA1415!$C$2:$C$1048576,A10,[1]DATA1415!$E$2:$E$1048576,$A$163,[1]DATA1415!$F$2:$F$1048576,$B$166)</f>
        <v>229</v>
      </c>
      <c r="S10" s="38">
        <f t="shared" si="4"/>
        <v>76</v>
      </c>
      <c r="T10" s="38">
        <f>ROUND(VLOOKUP($A10,'[1]TRG 1415'!$A$2:$N$119,11,FALSE)/12*$B$163,0)</f>
        <v>900</v>
      </c>
      <c r="U10" s="38">
        <f>SUMIFS([1]DATA1415!$Y$2:$Y$1048576,[1]DATA1415!$C$2:$C$1048576,A10,[1]DATA1415!$E$2:$E$1048576,$A$166,[1]DATA1415!$F$2:$F$1048576,$B$166)-SUMIFS([1]DATA1415!$Y$2:$Y$1048576,[1]DATA1415!$C$2:$C$1048576,A10,[1]DATA1415!$E$2:$E$1048576,$A$163,[1]DATA1415!$F$2:$F$1048576,$B$166)</f>
        <v>1219</v>
      </c>
      <c r="V10" s="38">
        <f t="shared" si="5"/>
        <v>135</v>
      </c>
      <c r="W10" s="38">
        <f>ROUND(VLOOKUP($A10,'[1]TRG 1415'!$A$2:$N$119,10,FALSE)/12*$B$163,0)</f>
        <v>0</v>
      </c>
      <c r="X10" s="38">
        <f>SUMIFS([1]DATA1415!$X$2:$X$1048576,[1]DATA1415!$C$2:$C$1048576,A10,[1]DATA1415!$E$2:$E$1048576,$A$166,[1]DATA1415!$F$2:$F$1048576,$B$166)-SUMIFS([1]DATA1415!$X$2:$X$1048576,[1]DATA1415!$C$2:$C$1048576,A10,[1]DATA1415!$E$2:$E$1048576,$A$163,[1]DATA1415!$F$2:$F$1048576,$B$166)</f>
        <v>0</v>
      </c>
      <c r="Y10" s="38">
        <f t="shared" si="6"/>
        <v>0</v>
      </c>
      <c r="Z10" s="38">
        <f>ROUND(VLOOKUP($A10,'[1]TRG 1415'!$A$2:$N$119,12,FALSE)/12*$B$163,0)</f>
        <v>125</v>
      </c>
      <c r="AA10" s="38">
        <f>SUMIFS([1]DATA1415!$Z$2:$Z$1048576,[1]DATA1415!$C$2:$C$1048576,A10,[1]DATA1415!$E$2:$E$1048576,$A$166,[1]DATA1415!$F$2:$F$1048576,$B$166)-SUMIFS([1]DATA1415!$Z$2:$Z$1048576,[1]DATA1415!$C$2:$C$1048576,A10,[1]DATA1415!$E$2:$E$1048576,$A$163,[1]DATA1415!$F$2:$F$1048576,$B$166)</f>
        <v>0</v>
      </c>
      <c r="AB10" s="38">
        <f t="shared" si="7"/>
        <v>0</v>
      </c>
      <c r="AC10" s="38">
        <f>ROUND(VLOOKUP($A10,'[1]TRG 1415'!$A$2:$N$119,13,FALSE)/12*$B$163,0)</f>
        <v>14400</v>
      </c>
      <c r="AD10" s="38">
        <f>SUMIFS([1]DATA1415!$V$2:$V$1048576,[1]DATA1415!$C$2:$C$1048576,A10,[1]DATA1415!$E$2:$E$1048576,$A$166,[1]DATA1415!$F$2:$F$1048576,$B$166)-SUMIFS([1]DATA1415!$V$2:$V$1048576,[1]DATA1415!$C$2:$C$1048576,A10,[1]DATA1415!$E$2:$E$1048576,$A$163,[1]DATA1415!$F$2:$F$1048576,$B$166)</f>
        <v>17866</v>
      </c>
      <c r="AE10" s="38">
        <f t="shared" si="8"/>
        <v>124</v>
      </c>
      <c r="AF10" s="38">
        <f>IF(VLOOKUP($A10,'[1]TRG 1415'!$A$2:$N$119,4,FALSE)&gt;0,80,0)</f>
        <v>80</v>
      </c>
      <c r="AG10" s="39">
        <f>ROUND((SUMIFS([1]DATA1415!$L$2:$L$1048576,[1]DATA1415!$C$2:$C$1048576,A10,[1]DATA1415!$E$2:$E$1048576,$A$166,[1]DATA1415!$F$2:$F$1048576,$B$166)-SUMIFS([1]DATA1415!$L$2:$L$1048576,[1]DATA1415!$C$2:$C$1048576,A10,[1]DATA1415!$E$2:$E$1048576,$A$163,[1]DATA1415!$F$2:$F$1048576,$B$166))*100/(VLOOKUP($A10,'[1]TRG 1415'!$A$2:$N$119,4,FALSE)*$H$162),0)</f>
        <v>31</v>
      </c>
      <c r="AH10" s="38">
        <f t="shared" si="9"/>
        <v>39</v>
      </c>
      <c r="AI10" s="39">
        <f t="shared" si="10"/>
        <v>68</v>
      </c>
      <c r="AJ10" s="40" t="str">
        <f t="shared" si="11"/>
        <v>C</v>
      </c>
      <c r="AK10" s="41"/>
      <c r="AL10" s="42"/>
      <c r="AM10" s="43"/>
      <c r="AN10" s="41"/>
      <c r="AO10" s="44">
        <f>VLOOKUP(A10,'[1]TRG 1415'!$A$2:$N$119,14,FALSE)</f>
        <v>8</v>
      </c>
      <c r="AS10" s="45" t="str">
        <f t="shared" si="12"/>
        <v>C</v>
      </c>
      <c r="AT10" s="41" t="str">
        <f t="shared" si="16"/>
        <v/>
      </c>
      <c r="AU10" s="41" t="str">
        <f t="shared" si="13"/>
        <v/>
      </c>
      <c r="AV10" s="41">
        <f t="shared" si="14"/>
        <v>1</v>
      </c>
      <c r="AW10" s="41">
        <f t="shared" si="15"/>
        <v>1</v>
      </c>
    </row>
    <row r="11" spans="1:52" ht="21" outlineLevel="2">
      <c r="A11" s="34">
        <v>108</v>
      </c>
      <c r="B11" s="35" t="s">
        <v>55</v>
      </c>
      <c r="C11" s="36" t="s">
        <v>61</v>
      </c>
      <c r="D11" s="37">
        <v>30</v>
      </c>
      <c r="E11" s="38">
        <f>ROUND(VLOOKUP($A11,'[1]TRG 1415'!$A$2:$N$119,5,FALSE)/12*$B$163,0)</f>
        <v>67500</v>
      </c>
      <c r="F11" s="38">
        <f>SUMIFS([1]DATA1415!$G$2:$G$1048576,[1]DATA1415!$C$2:$C$1048576,A11,[1]DATA1415!$E$2:$E$1048576,$A$166,[1]DATA1415!$F$2:$F$1048576,$B$166)+ SUMIFS([1]DATA1415!$H$2:$H$1048576,[1]DATA1415!$C$2:$C$1048576,A11,[1]DATA1415!$E$2:$E$1048576,$A$166,[1]DATA1415!$F$2:$F$1048576,$B$166)+SUMIFS([1]DATA1415!$Q$2:$Q$1048576,[1]DATA1415!$C$2:$C$1048576,A11,[1]DATA1415!$E$2:$E$1048576,$A$166,[1]DATA1415!$F$2:$F$1048576,$B$166)-(SUMIFS([1]DATA1415!$G$2:$G$1048576,[1]DATA1415!$C$2:$C$1048576,A11,[1]DATA1415!$E$2:$E$1048576,$A$163,[1]DATA1415!$F$2:$F$1048576,$B$166)+ SUMIFS([1]DATA1415!$H$2:$H$1048576,[1]DATA1415!$C$2:$C$1048576,A11,[1]DATA1415!$E$2:$E$1048576,$A$163,[1]DATA1415!$F$2:$F$1048576,$B$166)+SUMIFS([1]DATA1415!$Q$2:$Q$1048576,[1]DATA1415!$C$2:$C$1048576,A11,[1]DATA1415!$E$2:$E$1048576,$A$163,[1]DATA1415!$F$2:$F$1048576,$B$166))</f>
        <v>20893</v>
      </c>
      <c r="G11" s="38">
        <f t="shared" si="0"/>
        <v>31</v>
      </c>
      <c r="H11" s="38">
        <f>ROUND(VLOOKUP($A11,'[1]TRG 1415'!$A$2:$N$119,6,FALSE)/12*$B$163,0)</f>
        <v>4200</v>
      </c>
      <c r="I11" s="38">
        <f>SUMIFS([1]DATA1415!$I$2:$I$1048576,[1]DATA1415!$C$2:$C$1048576,A11,[1]DATA1415!$E$2:$E$1048576,$A$166,[1]DATA1415!$F$2:$F$1048576,$B$166)+ SUMIFS([1]DATA1415!$R$2:$R$1048576,[1]DATA1415!$C$2:$C$1048576,A11,[1]DATA1415!$E$2:$E$1048576,$A$166,[1]DATA1415!$F$2:$F$1048576,$B$166)-(SUMIFS([1]DATA1415!$I$2:$I$1048576,[1]DATA1415!$C$2:$C$1048576,A11,[1]DATA1415!$E$2:$E$1048576,$A$163,[1]DATA1415!$F$2:$F$1048576,$B$166)+ SUMIFS([1]DATA1415!$R$2:$R$1048576,[1]DATA1415!$C$2:$C$1048576,A11,[1]DATA1415!$E$2:$E$1048576,$A$163,[1]DATA1415!$F$2:$F$1048576,$B$166))</f>
        <v>1753</v>
      </c>
      <c r="J11" s="38">
        <f t="shared" si="1"/>
        <v>42</v>
      </c>
      <c r="K11" s="38">
        <f>ROUND(VLOOKUP($A11,'[1]TRG 1415'!$A$2:$N$119,7,FALSE)/12*$B$163,0)</f>
        <v>0</v>
      </c>
      <c r="L11" s="38">
        <f>SUMIFS([1]DATA1415!$N$2:$N$1048576,[1]DATA1415!$C$2:$C$1048576,A11,[1]DATA1415!$E$2:$E$1048576,$A$166,[1]DATA1415!$F$2:$F$1048576,$B$166)+ SUMIFS([1]DATA1415!$S$2:$S$1048576,[1]DATA1415!$C$2:$C$1048576,A11,[1]DATA1415!$E$2:$E$1048576,$A$166,[1]DATA1415!$F$2:$F$1048576,$B$166)-(SUMIFS([1]DATA1415!$N$2:$N$1048576,[1]DATA1415!$C$2:$C$1048576,A11,[1]DATA1415!$E$2:$E$1048576,$A$163,[1]DATA1415!$F$2:$F$1048576,$B$166)+ SUMIFS([1]DATA1415!$S$2:$S$1048576,[1]DATA1415!$C$2:$C$1048576,A11,[1]DATA1415!$E$2:$E$1048576,$A$163,[1]DATA1415!$F$2:$F$1048576,$B$166))</f>
        <v>42</v>
      </c>
      <c r="M11" s="38">
        <f t="shared" si="2"/>
        <v>0</v>
      </c>
      <c r="N11" s="38">
        <f>ROUND(VLOOKUP($A11,'[1]TRG 1415'!$A$2:$N$119,8,FALSE)/12*$B$163,0)</f>
        <v>300</v>
      </c>
      <c r="O11" s="38">
        <f>SUMIFS([1]DATA1415!$M$2:$M$1048576,[1]DATA1415!$C$2:$C$1048576,A11,[1]DATA1415!$E$2:$E$1048576,$A$166,[1]DATA1415!$F$2:$F$1048576,$B$166)-SUMIFS([1]DATA1415!$M$2:$M$1048576,[1]DATA1415!$C$2:$C$1048576,A11,[1]DATA1415!$E$2:$E$1048576,$A$163,[1]DATA1415!$F$2:$F$1048576,$B$166)</f>
        <v>0</v>
      </c>
      <c r="P11" s="38">
        <f t="shared" si="3"/>
        <v>0</v>
      </c>
      <c r="Q11" s="38">
        <f>ROUND(VLOOKUP($A11,'[1]TRG 1415'!$A$2:$N$119,9,FALSE)/12*$B$163,0)</f>
        <v>300</v>
      </c>
      <c r="R11" s="38">
        <f>SUMIFS([1]DATA1415!$U$2:$U$1048576,[1]DATA1415!$C$2:$C$1048576,A11,[1]DATA1415!$E$2:$E$1048576,$A$166,[1]DATA1415!$F$2:$F$1048576,$B$166)-SUMIFS([1]DATA1415!$U$2:$U$1048576,[1]DATA1415!$C$2:$C$1048576,A11,[1]DATA1415!$E$2:$E$1048576,$A$163,[1]DATA1415!$F$2:$F$1048576,$B$166)</f>
        <v>46</v>
      </c>
      <c r="S11" s="38">
        <f t="shared" si="4"/>
        <v>15</v>
      </c>
      <c r="T11" s="38">
        <f>ROUND(VLOOKUP($A11,'[1]TRG 1415'!$A$2:$N$119,11,FALSE)/12*$B$163,0)</f>
        <v>900</v>
      </c>
      <c r="U11" s="38">
        <f>SUMIFS([1]DATA1415!$Y$2:$Y$1048576,[1]DATA1415!$C$2:$C$1048576,A11,[1]DATA1415!$E$2:$E$1048576,$A$166,[1]DATA1415!$F$2:$F$1048576,$B$166)-SUMIFS([1]DATA1415!$Y$2:$Y$1048576,[1]DATA1415!$C$2:$C$1048576,A11,[1]DATA1415!$E$2:$E$1048576,$A$163,[1]DATA1415!$F$2:$F$1048576,$B$166)</f>
        <v>361</v>
      </c>
      <c r="V11" s="38">
        <f t="shared" si="5"/>
        <v>40</v>
      </c>
      <c r="W11" s="38">
        <f>ROUND(VLOOKUP($A11,'[1]TRG 1415'!$A$2:$N$119,10,FALSE)/12*$B$163,0)</f>
        <v>0</v>
      </c>
      <c r="X11" s="38">
        <f>SUMIFS([1]DATA1415!$X$2:$X$1048576,[1]DATA1415!$C$2:$C$1048576,A11,[1]DATA1415!$E$2:$E$1048576,$A$166,[1]DATA1415!$F$2:$F$1048576,$B$166)-SUMIFS([1]DATA1415!$X$2:$X$1048576,[1]DATA1415!$C$2:$C$1048576,A11,[1]DATA1415!$E$2:$E$1048576,$A$163,[1]DATA1415!$F$2:$F$1048576,$B$166)</f>
        <v>51</v>
      </c>
      <c r="Y11" s="38">
        <f t="shared" si="6"/>
        <v>0</v>
      </c>
      <c r="Z11" s="38">
        <f>ROUND(VLOOKUP($A11,'[1]TRG 1415'!$A$2:$N$119,12,FALSE)/12*$B$163,0)</f>
        <v>125</v>
      </c>
      <c r="AA11" s="38">
        <f>SUMIFS([1]DATA1415!$Z$2:$Z$1048576,[1]DATA1415!$C$2:$C$1048576,A11,[1]DATA1415!$E$2:$E$1048576,$A$166,[1]DATA1415!$F$2:$F$1048576,$B$166)-SUMIFS([1]DATA1415!$Z$2:$Z$1048576,[1]DATA1415!$C$2:$C$1048576,A11,[1]DATA1415!$E$2:$E$1048576,$A$163,[1]DATA1415!$F$2:$F$1048576,$B$166)</f>
        <v>0</v>
      </c>
      <c r="AB11" s="38">
        <f t="shared" si="7"/>
        <v>0</v>
      </c>
      <c r="AC11" s="38">
        <f>ROUND(VLOOKUP($A11,'[1]TRG 1415'!$A$2:$N$119,13,FALSE)/12*$B$163,0)</f>
        <v>14400</v>
      </c>
      <c r="AD11" s="38">
        <f>SUMIFS([1]DATA1415!$V$2:$V$1048576,[1]DATA1415!$C$2:$C$1048576,A11,[1]DATA1415!$E$2:$E$1048576,$A$166,[1]DATA1415!$F$2:$F$1048576,$B$166)-SUMIFS([1]DATA1415!$V$2:$V$1048576,[1]DATA1415!$C$2:$C$1048576,A11,[1]DATA1415!$E$2:$E$1048576,$A$163,[1]DATA1415!$F$2:$F$1048576,$B$166)</f>
        <v>10969</v>
      </c>
      <c r="AE11" s="38">
        <f t="shared" si="8"/>
        <v>76</v>
      </c>
      <c r="AF11" s="38">
        <f>IF(VLOOKUP($A11,'[1]TRG 1415'!$A$2:$N$119,4,FALSE)&gt;0,80,0)</f>
        <v>80</v>
      </c>
      <c r="AG11" s="39">
        <f>ROUND((SUMIFS([1]DATA1415!$L$2:$L$1048576,[1]DATA1415!$C$2:$C$1048576,A11,[1]DATA1415!$E$2:$E$1048576,$A$166,[1]DATA1415!$F$2:$F$1048576,$B$166)-SUMIFS([1]DATA1415!$L$2:$L$1048576,[1]DATA1415!$C$2:$C$1048576,A11,[1]DATA1415!$E$2:$E$1048576,$A$163,[1]DATA1415!$F$2:$F$1048576,$B$166))*100/(VLOOKUP($A11,'[1]TRG 1415'!$A$2:$N$119,4,FALSE)*$H$162),0)</f>
        <v>38</v>
      </c>
      <c r="AH11" s="38">
        <f t="shared" si="9"/>
        <v>48</v>
      </c>
      <c r="AI11" s="39">
        <f t="shared" si="10"/>
        <v>32</v>
      </c>
      <c r="AJ11" s="40" t="str">
        <f t="shared" si="11"/>
        <v>C</v>
      </c>
      <c r="AK11" s="41"/>
      <c r="AL11" s="42"/>
      <c r="AM11" s="43"/>
      <c r="AN11" s="41"/>
      <c r="AO11" s="44">
        <f>VLOOKUP(A11,'[1]TRG 1415'!$A$2:$N$119,14,FALSE)</f>
        <v>8</v>
      </c>
      <c r="AS11" s="45" t="str">
        <f t="shared" si="12"/>
        <v>C</v>
      </c>
      <c r="AT11" s="41" t="str">
        <f t="shared" si="16"/>
        <v/>
      </c>
      <c r="AU11" s="41" t="str">
        <f t="shared" si="13"/>
        <v/>
      </c>
      <c r="AV11" s="41">
        <f t="shared" si="14"/>
        <v>1</v>
      </c>
      <c r="AW11" s="41">
        <f t="shared" si="15"/>
        <v>1</v>
      </c>
    </row>
    <row r="12" spans="1:52" ht="21" outlineLevel="2">
      <c r="A12" s="34">
        <v>109</v>
      </c>
      <c r="B12" s="35" t="s">
        <v>55</v>
      </c>
      <c r="C12" s="36" t="s">
        <v>62</v>
      </c>
      <c r="D12" s="37">
        <v>30</v>
      </c>
      <c r="E12" s="38">
        <f>ROUND(VLOOKUP($A12,'[1]TRG 1415'!$A$2:$N$119,5,FALSE)/12*$B$163,0)</f>
        <v>67500</v>
      </c>
      <c r="F12" s="38">
        <f>SUMIFS([1]DATA1415!$G$2:$G$1048576,[1]DATA1415!$C$2:$C$1048576,A12,[1]DATA1415!$E$2:$E$1048576,$A$166,[1]DATA1415!$F$2:$F$1048576,$B$166)+ SUMIFS([1]DATA1415!$H$2:$H$1048576,[1]DATA1415!$C$2:$C$1048576,A12,[1]DATA1415!$E$2:$E$1048576,$A$166,[1]DATA1415!$F$2:$F$1048576,$B$166)+SUMIFS([1]DATA1415!$Q$2:$Q$1048576,[1]DATA1415!$C$2:$C$1048576,A12,[1]DATA1415!$E$2:$E$1048576,$A$166,[1]DATA1415!$F$2:$F$1048576,$B$166)-(SUMIFS([1]DATA1415!$G$2:$G$1048576,[1]DATA1415!$C$2:$C$1048576,A12,[1]DATA1415!$E$2:$E$1048576,$A$163,[1]DATA1415!$F$2:$F$1048576,$B$166)+ SUMIFS([1]DATA1415!$H$2:$H$1048576,[1]DATA1415!$C$2:$C$1048576,A12,[1]DATA1415!$E$2:$E$1048576,$A$163,[1]DATA1415!$F$2:$F$1048576,$B$166)+SUMIFS([1]DATA1415!$Q$2:$Q$1048576,[1]DATA1415!$C$2:$C$1048576,A12,[1]DATA1415!$E$2:$E$1048576,$A$163,[1]DATA1415!$F$2:$F$1048576,$B$166))</f>
        <v>52182</v>
      </c>
      <c r="G12" s="38">
        <f t="shared" si="0"/>
        <v>77</v>
      </c>
      <c r="H12" s="38">
        <f>ROUND(VLOOKUP($A12,'[1]TRG 1415'!$A$2:$N$119,6,FALSE)/12*$B$163,0)</f>
        <v>4200</v>
      </c>
      <c r="I12" s="38">
        <f>SUMIFS([1]DATA1415!$I$2:$I$1048576,[1]DATA1415!$C$2:$C$1048576,A12,[1]DATA1415!$E$2:$E$1048576,$A$166,[1]DATA1415!$F$2:$F$1048576,$B$166)+ SUMIFS([1]DATA1415!$R$2:$R$1048576,[1]DATA1415!$C$2:$C$1048576,A12,[1]DATA1415!$E$2:$E$1048576,$A$166,[1]DATA1415!$F$2:$F$1048576,$B$166)-(SUMIFS([1]DATA1415!$I$2:$I$1048576,[1]DATA1415!$C$2:$C$1048576,A12,[1]DATA1415!$E$2:$E$1048576,$A$163,[1]DATA1415!$F$2:$F$1048576,$B$166)+ SUMIFS([1]DATA1415!$R$2:$R$1048576,[1]DATA1415!$C$2:$C$1048576,A12,[1]DATA1415!$E$2:$E$1048576,$A$163,[1]DATA1415!$F$2:$F$1048576,$B$166))</f>
        <v>3503</v>
      </c>
      <c r="J12" s="38">
        <f t="shared" si="1"/>
        <v>83</v>
      </c>
      <c r="K12" s="38">
        <f>ROUND(VLOOKUP($A12,'[1]TRG 1415'!$A$2:$N$119,7,FALSE)/12*$B$163,0)</f>
        <v>150</v>
      </c>
      <c r="L12" s="38">
        <f>SUMIFS([1]DATA1415!$N$2:$N$1048576,[1]DATA1415!$C$2:$C$1048576,A12,[1]DATA1415!$E$2:$E$1048576,$A$166,[1]DATA1415!$F$2:$F$1048576,$B$166)+ SUMIFS([1]DATA1415!$S$2:$S$1048576,[1]DATA1415!$C$2:$C$1048576,A12,[1]DATA1415!$E$2:$E$1048576,$A$166,[1]DATA1415!$F$2:$F$1048576,$B$166)-(SUMIFS([1]DATA1415!$N$2:$N$1048576,[1]DATA1415!$C$2:$C$1048576,A12,[1]DATA1415!$E$2:$E$1048576,$A$163,[1]DATA1415!$F$2:$F$1048576,$B$166)+ SUMIFS([1]DATA1415!$S$2:$S$1048576,[1]DATA1415!$C$2:$C$1048576,A12,[1]DATA1415!$E$2:$E$1048576,$A$163,[1]DATA1415!$F$2:$F$1048576,$B$166))</f>
        <v>181</v>
      </c>
      <c r="M12" s="38">
        <f t="shared" si="2"/>
        <v>121</v>
      </c>
      <c r="N12" s="38">
        <f>ROUND(VLOOKUP($A12,'[1]TRG 1415'!$A$2:$N$119,8,FALSE)/12*$B$163,0)</f>
        <v>300</v>
      </c>
      <c r="O12" s="38">
        <f>SUMIFS([1]DATA1415!$M$2:$M$1048576,[1]DATA1415!$C$2:$C$1048576,A12,[1]DATA1415!$E$2:$E$1048576,$A$166,[1]DATA1415!$F$2:$F$1048576,$B$166)-SUMIFS([1]DATA1415!$M$2:$M$1048576,[1]DATA1415!$C$2:$C$1048576,A12,[1]DATA1415!$E$2:$E$1048576,$A$163,[1]DATA1415!$F$2:$F$1048576,$B$166)</f>
        <v>108</v>
      </c>
      <c r="P12" s="38">
        <f t="shared" si="3"/>
        <v>36</v>
      </c>
      <c r="Q12" s="38">
        <f>ROUND(VLOOKUP($A12,'[1]TRG 1415'!$A$2:$N$119,9,FALSE)/12*$B$163,0)</f>
        <v>300</v>
      </c>
      <c r="R12" s="38">
        <f>SUMIFS([1]DATA1415!$U$2:$U$1048576,[1]DATA1415!$C$2:$C$1048576,A12,[1]DATA1415!$E$2:$E$1048576,$A$166,[1]DATA1415!$F$2:$F$1048576,$B$166)-SUMIFS([1]DATA1415!$U$2:$U$1048576,[1]DATA1415!$C$2:$C$1048576,A12,[1]DATA1415!$E$2:$E$1048576,$A$163,[1]DATA1415!$F$2:$F$1048576,$B$166)</f>
        <v>348</v>
      </c>
      <c r="S12" s="38">
        <f t="shared" si="4"/>
        <v>116</v>
      </c>
      <c r="T12" s="38">
        <f>ROUND(VLOOKUP($A12,'[1]TRG 1415'!$A$2:$N$119,11,FALSE)/12*$B$163,0)</f>
        <v>900</v>
      </c>
      <c r="U12" s="38">
        <f>SUMIFS([1]DATA1415!$Y$2:$Y$1048576,[1]DATA1415!$C$2:$C$1048576,A12,[1]DATA1415!$E$2:$E$1048576,$A$166,[1]DATA1415!$F$2:$F$1048576,$B$166)-SUMIFS([1]DATA1415!$Y$2:$Y$1048576,[1]DATA1415!$C$2:$C$1048576,A12,[1]DATA1415!$E$2:$E$1048576,$A$163,[1]DATA1415!$F$2:$F$1048576,$B$166)</f>
        <v>1282</v>
      </c>
      <c r="V12" s="38">
        <f t="shared" si="5"/>
        <v>142</v>
      </c>
      <c r="W12" s="38">
        <f>ROUND(VLOOKUP($A12,'[1]TRG 1415'!$A$2:$N$119,10,FALSE)/12*$B$163,0)</f>
        <v>0</v>
      </c>
      <c r="X12" s="38">
        <f>SUMIFS([1]DATA1415!$X$2:$X$1048576,[1]DATA1415!$C$2:$C$1048576,A12,[1]DATA1415!$E$2:$E$1048576,$A$166,[1]DATA1415!$F$2:$F$1048576,$B$166)-SUMIFS([1]DATA1415!$X$2:$X$1048576,[1]DATA1415!$C$2:$C$1048576,A12,[1]DATA1415!$E$2:$E$1048576,$A$163,[1]DATA1415!$F$2:$F$1048576,$B$166)</f>
        <v>0</v>
      </c>
      <c r="Y12" s="38">
        <f t="shared" si="6"/>
        <v>0</v>
      </c>
      <c r="Z12" s="38">
        <f>ROUND(VLOOKUP($A12,'[1]TRG 1415'!$A$2:$N$119,12,FALSE)/12*$B$163,0)</f>
        <v>125</v>
      </c>
      <c r="AA12" s="38">
        <f>SUMIFS([1]DATA1415!$Z$2:$Z$1048576,[1]DATA1415!$C$2:$C$1048576,A12,[1]DATA1415!$E$2:$E$1048576,$A$166,[1]DATA1415!$F$2:$F$1048576,$B$166)-SUMIFS([1]DATA1415!$Z$2:$Z$1048576,[1]DATA1415!$C$2:$C$1048576,A12,[1]DATA1415!$E$2:$E$1048576,$A$163,[1]DATA1415!$F$2:$F$1048576,$B$166)</f>
        <v>96</v>
      </c>
      <c r="AB12" s="38">
        <f t="shared" si="7"/>
        <v>77</v>
      </c>
      <c r="AC12" s="38">
        <f>ROUND(VLOOKUP($A12,'[1]TRG 1415'!$A$2:$N$119,13,FALSE)/12*$B$163,0)</f>
        <v>14400</v>
      </c>
      <c r="AD12" s="38">
        <f>SUMIFS([1]DATA1415!$V$2:$V$1048576,[1]DATA1415!$C$2:$C$1048576,A12,[1]DATA1415!$E$2:$E$1048576,$A$166,[1]DATA1415!$F$2:$F$1048576,$B$166)-SUMIFS([1]DATA1415!$V$2:$V$1048576,[1]DATA1415!$C$2:$C$1048576,A12,[1]DATA1415!$E$2:$E$1048576,$A$163,[1]DATA1415!$F$2:$F$1048576,$B$166)</f>
        <v>14984</v>
      </c>
      <c r="AE12" s="38">
        <f t="shared" si="8"/>
        <v>104</v>
      </c>
      <c r="AF12" s="38">
        <f>IF(VLOOKUP($A12,'[1]TRG 1415'!$A$2:$N$119,4,FALSE)&gt;0,80,0)</f>
        <v>80</v>
      </c>
      <c r="AG12" s="39">
        <f>ROUND((SUMIFS([1]DATA1415!$L$2:$L$1048576,[1]DATA1415!$C$2:$C$1048576,A12,[1]DATA1415!$E$2:$E$1048576,$A$166,[1]DATA1415!$F$2:$F$1048576,$B$166)-SUMIFS([1]DATA1415!$L$2:$L$1048576,[1]DATA1415!$C$2:$C$1048576,A12,[1]DATA1415!$E$2:$E$1048576,$A$163,[1]DATA1415!$F$2:$F$1048576,$B$166))*100/(VLOOKUP($A12,'[1]TRG 1415'!$A$2:$N$119,4,FALSE)*$H$162),0)</f>
        <v>72</v>
      </c>
      <c r="AH12" s="38">
        <f t="shared" si="9"/>
        <v>90</v>
      </c>
      <c r="AI12" s="39">
        <f t="shared" si="10"/>
        <v>94</v>
      </c>
      <c r="AJ12" s="40" t="str">
        <f t="shared" si="11"/>
        <v>A</v>
      </c>
      <c r="AK12" s="41"/>
      <c r="AL12" s="42"/>
      <c r="AM12" s="43"/>
      <c r="AN12" s="41"/>
      <c r="AO12" s="44">
        <f>VLOOKUP(A12,'[1]TRG 1415'!$A$2:$N$119,14,FALSE)</f>
        <v>9</v>
      </c>
      <c r="AS12" s="45" t="str">
        <f t="shared" si="12"/>
        <v>A</v>
      </c>
      <c r="AT12" s="41">
        <f t="shared" si="16"/>
        <v>1</v>
      </c>
      <c r="AU12" s="41" t="str">
        <f t="shared" si="13"/>
        <v/>
      </c>
      <c r="AV12" s="41" t="str">
        <f t="shared" si="14"/>
        <v/>
      </c>
      <c r="AW12" s="41">
        <f t="shared" si="15"/>
        <v>1</v>
      </c>
    </row>
    <row r="13" spans="1:52" ht="21" outlineLevel="2">
      <c r="A13" s="34">
        <v>110</v>
      </c>
      <c r="B13" s="35" t="s">
        <v>55</v>
      </c>
      <c r="C13" s="36" t="s">
        <v>63</v>
      </c>
      <c r="D13" s="37">
        <v>30</v>
      </c>
      <c r="E13" s="38">
        <f>ROUND(VLOOKUP($A13,'[1]TRG 1415'!$A$2:$N$119,5,FALSE)/12*$B$163,0)</f>
        <v>67500</v>
      </c>
      <c r="F13" s="38">
        <f>SUMIFS([1]DATA1415!$G$2:$G$1048576,[1]DATA1415!$C$2:$C$1048576,A13,[1]DATA1415!$E$2:$E$1048576,$A$166,[1]DATA1415!$F$2:$F$1048576,$B$166)+ SUMIFS([1]DATA1415!$H$2:$H$1048576,[1]DATA1415!$C$2:$C$1048576,A13,[1]DATA1415!$E$2:$E$1048576,$A$166,[1]DATA1415!$F$2:$F$1048576,$B$166)+SUMIFS([1]DATA1415!$Q$2:$Q$1048576,[1]DATA1415!$C$2:$C$1048576,A13,[1]DATA1415!$E$2:$E$1048576,$A$166,[1]DATA1415!$F$2:$F$1048576,$B$166)-(SUMIFS([1]DATA1415!$G$2:$G$1048576,[1]DATA1415!$C$2:$C$1048576,A13,[1]DATA1415!$E$2:$E$1048576,$A$163,[1]DATA1415!$F$2:$F$1048576,$B$166)+ SUMIFS([1]DATA1415!$H$2:$H$1048576,[1]DATA1415!$C$2:$C$1048576,A13,[1]DATA1415!$E$2:$E$1048576,$A$163,[1]DATA1415!$F$2:$F$1048576,$B$166)+SUMIFS([1]DATA1415!$Q$2:$Q$1048576,[1]DATA1415!$C$2:$C$1048576,A13,[1]DATA1415!$E$2:$E$1048576,$A$163,[1]DATA1415!$F$2:$F$1048576,$B$166))</f>
        <v>55427</v>
      </c>
      <c r="G13" s="38">
        <f t="shared" si="0"/>
        <v>82</v>
      </c>
      <c r="H13" s="38">
        <f>ROUND(VLOOKUP($A13,'[1]TRG 1415'!$A$2:$N$119,6,FALSE)/12*$B$163,0)</f>
        <v>4200</v>
      </c>
      <c r="I13" s="38">
        <f>SUMIFS([1]DATA1415!$I$2:$I$1048576,[1]DATA1415!$C$2:$C$1048576,A13,[1]DATA1415!$E$2:$E$1048576,$A$166,[1]DATA1415!$F$2:$F$1048576,$B$166)+ SUMIFS([1]DATA1415!$R$2:$R$1048576,[1]DATA1415!$C$2:$C$1048576,A13,[1]DATA1415!$E$2:$E$1048576,$A$166,[1]DATA1415!$F$2:$F$1048576,$B$166)-(SUMIFS([1]DATA1415!$I$2:$I$1048576,[1]DATA1415!$C$2:$C$1048576,A13,[1]DATA1415!$E$2:$E$1048576,$A$163,[1]DATA1415!$F$2:$F$1048576,$B$166)+ SUMIFS([1]DATA1415!$R$2:$R$1048576,[1]DATA1415!$C$2:$C$1048576,A13,[1]DATA1415!$E$2:$E$1048576,$A$163,[1]DATA1415!$F$2:$F$1048576,$B$166))</f>
        <v>3992</v>
      </c>
      <c r="J13" s="38">
        <f t="shared" si="1"/>
        <v>95</v>
      </c>
      <c r="K13" s="38">
        <f>ROUND(VLOOKUP($A13,'[1]TRG 1415'!$A$2:$N$119,7,FALSE)/12*$B$163,0)</f>
        <v>0</v>
      </c>
      <c r="L13" s="38">
        <f>SUMIFS([1]DATA1415!$N$2:$N$1048576,[1]DATA1415!$C$2:$C$1048576,A13,[1]DATA1415!$E$2:$E$1048576,$A$166,[1]DATA1415!$F$2:$F$1048576,$B$166)+ SUMIFS([1]DATA1415!$S$2:$S$1048576,[1]DATA1415!$C$2:$C$1048576,A13,[1]DATA1415!$E$2:$E$1048576,$A$166,[1]DATA1415!$F$2:$F$1048576,$B$166)-(SUMIFS([1]DATA1415!$N$2:$N$1048576,[1]DATA1415!$C$2:$C$1048576,A13,[1]DATA1415!$E$2:$E$1048576,$A$163,[1]DATA1415!$F$2:$F$1048576,$B$166)+ SUMIFS([1]DATA1415!$S$2:$S$1048576,[1]DATA1415!$C$2:$C$1048576,A13,[1]DATA1415!$E$2:$E$1048576,$A$163,[1]DATA1415!$F$2:$F$1048576,$B$166))</f>
        <v>25</v>
      </c>
      <c r="M13" s="38">
        <f t="shared" si="2"/>
        <v>0</v>
      </c>
      <c r="N13" s="38">
        <f>ROUND(VLOOKUP($A13,'[1]TRG 1415'!$A$2:$N$119,8,FALSE)/12*$B$163,0)</f>
        <v>300</v>
      </c>
      <c r="O13" s="38">
        <f>SUMIFS([1]DATA1415!$M$2:$M$1048576,[1]DATA1415!$C$2:$C$1048576,A13,[1]DATA1415!$E$2:$E$1048576,$A$166,[1]DATA1415!$F$2:$F$1048576,$B$166)-SUMIFS([1]DATA1415!$M$2:$M$1048576,[1]DATA1415!$C$2:$C$1048576,A13,[1]DATA1415!$E$2:$E$1048576,$A$163,[1]DATA1415!$F$2:$F$1048576,$B$166)</f>
        <v>123</v>
      </c>
      <c r="P13" s="38">
        <f t="shared" si="3"/>
        <v>41</v>
      </c>
      <c r="Q13" s="38">
        <f>ROUND(VLOOKUP($A13,'[1]TRG 1415'!$A$2:$N$119,9,FALSE)/12*$B$163,0)</f>
        <v>300</v>
      </c>
      <c r="R13" s="38">
        <f>SUMIFS([1]DATA1415!$U$2:$U$1048576,[1]DATA1415!$C$2:$C$1048576,A13,[1]DATA1415!$E$2:$E$1048576,$A$166,[1]DATA1415!$F$2:$F$1048576,$B$166)-SUMIFS([1]DATA1415!$U$2:$U$1048576,[1]DATA1415!$C$2:$C$1048576,A13,[1]DATA1415!$E$2:$E$1048576,$A$163,[1]DATA1415!$F$2:$F$1048576,$B$166)</f>
        <v>131</v>
      </c>
      <c r="S13" s="38">
        <f t="shared" si="4"/>
        <v>44</v>
      </c>
      <c r="T13" s="38">
        <f>ROUND(VLOOKUP($A13,'[1]TRG 1415'!$A$2:$N$119,11,FALSE)/12*$B$163,0)</f>
        <v>900</v>
      </c>
      <c r="U13" s="38">
        <f>SUMIFS([1]DATA1415!$Y$2:$Y$1048576,[1]DATA1415!$C$2:$C$1048576,A13,[1]DATA1415!$E$2:$E$1048576,$A$166,[1]DATA1415!$F$2:$F$1048576,$B$166)-SUMIFS([1]DATA1415!$Y$2:$Y$1048576,[1]DATA1415!$C$2:$C$1048576,A13,[1]DATA1415!$E$2:$E$1048576,$A$163,[1]DATA1415!$F$2:$F$1048576,$B$166)</f>
        <v>844</v>
      </c>
      <c r="V13" s="38">
        <f t="shared" si="5"/>
        <v>94</v>
      </c>
      <c r="W13" s="38">
        <f>ROUND(VLOOKUP($A13,'[1]TRG 1415'!$A$2:$N$119,10,FALSE)/12*$B$163,0)</f>
        <v>0</v>
      </c>
      <c r="X13" s="38">
        <f>SUMIFS([1]DATA1415!$X$2:$X$1048576,[1]DATA1415!$C$2:$C$1048576,A13,[1]DATA1415!$E$2:$E$1048576,$A$166,[1]DATA1415!$F$2:$F$1048576,$B$166)-SUMIFS([1]DATA1415!$X$2:$X$1048576,[1]DATA1415!$C$2:$C$1048576,A13,[1]DATA1415!$E$2:$E$1048576,$A$163,[1]DATA1415!$F$2:$F$1048576,$B$166)</f>
        <v>0</v>
      </c>
      <c r="Y13" s="38">
        <f t="shared" si="6"/>
        <v>0</v>
      </c>
      <c r="Z13" s="38">
        <f>ROUND(VLOOKUP($A13,'[1]TRG 1415'!$A$2:$N$119,12,FALSE)/12*$B$163,0)</f>
        <v>125</v>
      </c>
      <c r="AA13" s="38">
        <f>SUMIFS([1]DATA1415!$Z$2:$Z$1048576,[1]DATA1415!$C$2:$C$1048576,A13,[1]DATA1415!$E$2:$E$1048576,$A$166,[1]DATA1415!$F$2:$F$1048576,$B$166)-SUMIFS([1]DATA1415!$Z$2:$Z$1048576,[1]DATA1415!$C$2:$C$1048576,A13,[1]DATA1415!$E$2:$E$1048576,$A$163,[1]DATA1415!$F$2:$F$1048576,$B$166)</f>
        <v>3</v>
      </c>
      <c r="AB13" s="38">
        <f t="shared" si="7"/>
        <v>2</v>
      </c>
      <c r="AC13" s="38">
        <f>ROUND(VLOOKUP($A13,'[1]TRG 1415'!$A$2:$N$119,13,FALSE)/12*$B$163,0)</f>
        <v>14400</v>
      </c>
      <c r="AD13" s="38">
        <f>SUMIFS([1]DATA1415!$V$2:$V$1048576,[1]DATA1415!$C$2:$C$1048576,A13,[1]DATA1415!$E$2:$E$1048576,$A$166,[1]DATA1415!$F$2:$F$1048576,$B$166)-SUMIFS([1]DATA1415!$V$2:$V$1048576,[1]DATA1415!$C$2:$C$1048576,A13,[1]DATA1415!$E$2:$E$1048576,$A$163,[1]DATA1415!$F$2:$F$1048576,$B$166)</f>
        <v>15105</v>
      </c>
      <c r="AE13" s="38">
        <f t="shared" si="8"/>
        <v>105</v>
      </c>
      <c r="AF13" s="38">
        <f>IF(VLOOKUP($A13,'[1]TRG 1415'!$A$2:$N$119,4,FALSE)&gt;0,80,0)</f>
        <v>80</v>
      </c>
      <c r="AG13" s="39">
        <f>ROUND((SUMIFS([1]DATA1415!$L$2:$L$1048576,[1]DATA1415!$C$2:$C$1048576,A13,[1]DATA1415!$E$2:$E$1048576,$A$166,[1]DATA1415!$F$2:$F$1048576,$B$166)-SUMIFS([1]DATA1415!$L$2:$L$1048576,[1]DATA1415!$C$2:$C$1048576,A13,[1]DATA1415!$E$2:$E$1048576,$A$163,[1]DATA1415!$F$2:$F$1048576,$B$166))*100/(VLOOKUP($A13,'[1]TRG 1415'!$A$2:$N$119,4,FALSE)*$H$162),0)</f>
        <v>66</v>
      </c>
      <c r="AH13" s="38">
        <f t="shared" si="9"/>
        <v>83</v>
      </c>
      <c r="AI13" s="39">
        <f t="shared" si="10"/>
        <v>68</v>
      </c>
      <c r="AJ13" s="40" t="str">
        <f t="shared" si="11"/>
        <v>C</v>
      </c>
      <c r="AK13" s="46"/>
      <c r="AL13" s="42"/>
      <c r="AM13" s="43"/>
      <c r="AN13" s="41"/>
      <c r="AO13" s="44">
        <f>VLOOKUP(A13,'[1]TRG 1415'!$A$2:$N$119,14,FALSE)</f>
        <v>8</v>
      </c>
      <c r="AS13" s="45" t="str">
        <f t="shared" si="12"/>
        <v>C</v>
      </c>
      <c r="AT13" s="41" t="str">
        <f t="shared" si="16"/>
        <v/>
      </c>
      <c r="AU13" s="41" t="str">
        <f t="shared" si="13"/>
        <v/>
      </c>
      <c r="AV13" s="41">
        <f t="shared" si="14"/>
        <v>1</v>
      </c>
      <c r="AW13" s="41">
        <f t="shared" si="15"/>
        <v>1</v>
      </c>
    </row>
    <row r="14" spans="1:52" ht="21" outlineLevel="2">
      <c r="A14" s="34">
        <v>111</v>
      </c>
      <c r="B14" s="35" t="s">
        <v>55</v>
      </c>
      <c r="C14" s="36" t="s">
        <v>64</v>
      </c>
      <c r="D14" s="37">
        <v>30</v>
      </c>
      <c r="E14" s="38">
        <f>ROUND(VLOOKUP($A14,'[1]TRG 1415'!$A$2:$N$119,5,FALSE)/12*$B$163,0)</f>
        <v>67500</v>
      </c>
      <c r="F14" s="38">
        <f>SUMIFS([1]DATA1415!$G$2:$G$1048576,[1]DATA1415!$C$2:$C$1048576,A14,[1]DATA1415!$E$2:$E$1048576,$A$166,[1]DATA1415!$F$2:$F$1048576,$B$166)+ SUMIFS([1]DATA1415!$H$2:$H$1048576,[1]DATA1415!$C$2:$C$1048576,A14,[1]DATA1415!$E$2:$E$1048576,$A$166,[1]DATA1415!$F$2:$F$1048576,$B$166)+SUMIFS([1]DATA1415!$Q$2:$Q$1048576,[1]DATA1415!$C$2:$C$1048576,A14,[1]DATA1415!$E$2:$E$1048576,$A$166,[1]DATA1415!$F$2:$F$1048576,$B$166)-(SUMIFS([1]DATA1415!$G$2:$G$1048576,[1]DATA1415!$C$2:$C$1048576,A14,[1]DATA1415!$E$2:$E$1048576,$A$163,[1]DATA1415!$F$2:$F$1048576,$B$166)+ SUMIFS([1]DATA1415!$H$2:$H$1048576,[1]DATA1415!$C$2:$C$1048576,A14,[1]DATA1415!$E$2:$E$1048576,$A$163,[1]DATA1415!$F$2:$F$1048576,$B$166)+SUMIFS([1]DATA1415!$Q$2:$Q$1048576,[1]DATA1415!$C$2:$C$1048576,A14,[1]DATA1415!$E$2:$E$1048576,$A$163,[1]DATA1415!$F$2:$F$1048576,$B$166))</f>
        <v>38148</v>
      </c>
      <c r="G14" s="38">
        <f t="shared" si="0"/>
        <v>57</v>
      </c>
      <c r="H14" s="38">
        <f>ROUND(VLOOKUP($A14,'[1]TRG 1415'!$A$2:$N$119,6,FALSE)/12*$B$163,0)</f>
        <v>4200</v>
      </c>
      <c r="I14" s="38">
        <f>SUMIFS([1]DATA1415!$I$2:$I$1048576,[1]DATA1415!$C$2:$C$1048576,A14,[1]DATA1415!$E$2:$E$1048576,$A$166,[1]DATA1415!$F$2:$F$1048576,$B$166)+ SUMIFS([1]DATA1415!$R$2:$R$1048576,[1]DATA1415!$C$2:$C$1048576,A14,[1]DATA1415!$E$2:$E$1048576,$A$166,[1]DATA1415!$F$2:$F$1048576,$B$166)-(SUMIFS([1]DATA1415!$I$2:$I$1048576,[1]DATA1415!$C$2:$C$1048576,A14,[1]DATA1415!$E$2:$E$1048576,$A$163,[1]DATA1415!$F$2:$F$1048576,$B$166)+ SUMIFS([1]DATA1415!$R$2:$R$1048576,[1]DATA1415!$C$2:$C$1048576,A14,[1]DATA1415!$E$2:$E$1048576,$A$163,[1]DATA1415!$F$2:$F$1048576,$B$166))</f>
        <v>3919</v>
      </c>
      <c r="J14" s="38">
        <f t="shared" si="1"/>
        <v>93</v>
      </c>
      <c r="K14" s="38">
        <f>ROUND(VLOOKUP($A14,'[1]TRG 1415'!$A$2:$N$119,7,FALSE)/12*$B$163,0)</f>
        <v>0</v>
      </c>
      <c r="L14" s="38">
        <f>SUMIFS([1]DATA1415!$N$2:$N$1048576,[1]DATA1415!$C$2:$C$1048576,A14,[1]DATA1415!$E$2:$E$1048576,$A$166,[1]DATA1415!$F$2:$F$1048576,$B$166)+ SUMIFS([1]DATA1415!$S$2:$S$1048576,[1]DATA1415!$C$2:$C$1048576,A14,[1]DATA1415!$E$2:$E$1048576,$A$166,[1]DATA1415!$F$2:$F$1048576,$B$166)-(SUMIFS([1]DATA1415!$N$2:$N$1048576,[1]DATA1415!$C$2:$C$1048576,A14,[1]DATA1415!$E$2:$E$1048576,$A$163,[1]DATA1415!$F$2:$F$1048576,$B$166)+ SUMIFS([1]DATA1415!$S$2:$S$1048576,[1]DATA1415!$C$2:$C$1048576,A14,[1]DATA1415!$E$2:$E$1048576,$A$163,[1]DATA1415!$F$2:$F$1048576,$B$166))</f>
        <v>95</v>
      </c>
      <c r="M14" s="38">
        <f t="shared" si="2"/>
        <v>0</v>
      </c>
      <c r="N14" s="38">
        <f>ROUND(VLOOKUP($A14,'[1]TRG 1415'!$A$2:$N$119,8,FALSE)/12*$B$163,0)</f>
        <v>300</v>
      </c>
      <c r="O14" s="38">
        <f>SUMIFS([1]DATA1415!$M$2:$M$1048576,[1]DATA1415!$C$2:$C$1048576,A14,[1]DATA1415!$E$2:$E$1048576,$A$166,[1]DATA1415!$F$2:$F$1048576,$B$166)-SUMIFS([1]DATA1415!$M$2:$M$1048576,[1]DATA1415!$C$2:$C$1048576,A14,[1]DATA1415!$E$2:$E$1048576,$A$163,[1]DATA1415!$F$2:$F$1048576,$B$166)</f>
        <v>0</v>
      </c>
      <c r="P14" s="38">
        <f t="shared" si="3"/>
        <v>0</v>
      </c>
      <c r="Q14" s="38">
        <f>ROUND(VLOOKUP($A14,'[1]TRG 1415'!$A$2:$N$119,9,FALSE)/12*$B$163,0)</f>
        <v>300</v>
      </c>
      <c r="R14" s="38">
        <f>SUMIFS([1]DATA1415!$U$2:$U$1048576,[1]DATA1415!$C$2:$C$1048576,A14,[1]DATA1415!$E$2:$E$1048576,$A$166,[1]DATA1415!$F$2:$F$1048576,$B$166)-SUMIFS([1]DATA1415!$U$2:$U$1048576,[1]DATA1415!$C$2:$C$1048576,A14,[1]DATA1415!$E$2:$E$1048576,$A$163,[1]DATA1415!$F$2:$F$1048576,$B$166)</f>
        <v>133</v>
      </c>
      <c r="S14" s="38">
        <f t="shared" si="4"/>
        <v>44</v>
      </c>
      <c r="T14" s="38">
        <f>ROUND(VLOOKUP($A14,'[1]TRG 1415'!$A$2:$N$119,11,FALSE)/12*$B$163,0)</f>
        <v>900</v>
      </c>
      <c r="U14" s="38">
        <f>SUMIFS([1]DATA1415!$Y$2:$Y$1048576,[1]DATA1415!$C$2:$C$1048576,A14,[1]DATA1415!$E$2:$E$1048576,$A$166,[1]DATA1415!$F$2:$F$1048576,$B$166)-SUMIFS([1]DATA1415!$Y$2:$Y$1048576,[1]DATA1415!$C$2:$C$1048576,A14,[1]DATA1415!$E$2:$E$1048576,$A$163,[1]DATA1415!$F$2:$F$1048576,$B$166)</f>
        <v>0</v>
      </c>
      <c r="V14" s="38">
        <f t="shared" si="5"/>
        <v>0</v>
      </c>
      <c r="W14" s="38">
        <f>ROUND(VLOOKUP($A14,'[1]TRG 1415'!$A$2:$N$119,10,FALSE)/12*$B$163,0)</f>
        <v>0</v>
      </c>
      <c r="X14" s="38">
        <f>SUMIFS([1]DATA1415!$X$2:$X$1048576,[1]DATA1415!$C$2:$C$1048576,A14,[1]DATA1415!$E$2:$E$1048576,$A$166,[1]DATA1415!$F$2:$F$1048576,$B$166)-SUMIFS([1]DATA1415!$X$2:$X$1048576,[1]DATA1415!$C$2:$C$1048576,A14,[1]DATA1415!$E$2:$E$1048576,$A$163,[1]DATA1415!$F$2:$F$1048576,$B$166)</f>
        <v>150</v>
      </c>
      <c r="Y14" s="38">
        <f t="shared" si="6"/>
        <v>0</v>
      </c>
      <c r="Z14" s="38">
        <f>ROUND(VLOOKUP($A14,'[1]TRG 1415'!$A$2:$N$119,12,FALSE)/12*$B$163,0)</f>
        <v>125</v>
      </c>
      <c r="AA14" s="38">
        <f>SUMIFS([1]DATA1415!$Z$2:$Z$1048576,[1]DATA1415!$C$2:$C$1048576,A14,[1]DATA1415!$E$2:$E$1048576,$A$166,[1]DATA1415!$F$2:$F$1048576,$B$166)-SUMIFS([1]DATA1415!$Z$2:$Z$1048576,[1]DATA1415!$C$2:$C$1048576,A14,[1]DATA1415!$E$2:$E$1048576,$A$163,[1]DATA1415!$F$2:$F$1048576,$B$166)</f>
        <v>0</v>
      </c>
      <c r="AB14" s="38">
        <f t="shared" si="7"/>
        <v>0</v>
      </c>
      <c r="AC14" s="38">
        <f>ROUND(VLOOKUP($A14,'[1]TRG 1415'!$A$2:$N$119,13,FALSE)/12*$B$163,0)</f>
        <v>14400</v>
      </c>
      <c r="AD14" s="38">
        <f>SUMIFS([1]DATA1415!$V$2:$V$1048576,[1]DATA1415!$C$2:$C$1048576,A14,[1]DATA1415!$E$2:$E$1048576,$A$166,[1]DATA1415!$F$2:$F$1048576,$B$166)-SUMIFS([1]DATA1415!$V$2:$V$1048576,[1]DATA1415!$C$2:$C$1048576,A14,[1]DATA1415!$E$2:$E$1048576,$A$163,[1]DATA1415!$F$2:$F$1048576,$B$166)</f>
        <v>6723</v>
      </c>
      <c r="AE14" s="38">
        <f t="shared" si="8"/>
        <v>47</v>
      </c>
      <c r="AF14" s="38">
        <f>IF(VLOOKUP($A14,'[1]TRG 1415'!$A$2:$N$119,4,FALSE)&gt;0,80,0)</f>
        <v>80</v>
      </c>
      <c r="AG14" s="39">
        <f>ROUND((SUMIFS([1]DATA1415!$L$2:$L$1048576,[1]DATA1415!$C$2:$C$1048576,A14,[1]DATA1415!$E$2:$E$1048576,$A$166,[1]DATA1415!$F$2:$F$1048576,$B$166)-SUMIFS([1]DATA1415!$L$2:$L$1048576,[1]DATA1415!$C$2:$C$1048576,A14,[1]DATA1415!$E$2:$E$1048576,$A$163,[1]DATA1415!$F$2:$F$1048576,$B$166))*100/(VLOOKUP($A14,'[1]TRG 1415'!$A$2:$N$119,4,FALSE)*$H$162),0)</f>
        <v>28</v>
      </c>
      <c r="AH14" s="38">
        <f t="shared" si="9"/>
        <v>35</v>
      </c>
      <c r="AI14" s="39">
        <f t="shared" si="10"/>
        <v>35</v>
      </c>
      <c r="AJ14" s="40" t="str">
        <f t="shared" si="11"/>
        <v>C</v>
      </c>
      <c r="AK14" s="41"/>
      <c r="AL14" s="42"/>
      <c r="AM14" s="43"/>
      <c r="AN14" s="41"/>
      <c r="AO14" s="44">
        <f>VLOOKUP(A14,'[1]TRG 1415'!$A$2:$N$119,14,FALSE)</f>
        <v>8</v>
      </c>
      <c r="AS14" s="45" t="str">
        <f t="shared" si="12"/>
        <v>C</v>
      </c>
      <c r="AT14" s="41" t="str">
        <f t="shared" si="16"/>
        <v/>
      </c>
      <c r="AU14" s="41" t="str">
        <f t="shared" si="13"/>
        <v/>
      </c>
      <c r="AV14" s="41">
        <f t="shared" si="14"/>
        <v>1</v>
      </c>
      <c r="AW14" s="41">
        <f t="shared" si="15"/>
        <v>1</v>
      </c>
    </row>
    <row r="15" spans="1:52" ht="21" outlineLevel="2">
      <c r="A15" s="34">
        <v>112</v>
      </c>
      <c r="B15" s="35" t="s">
        <v>55</v>
      </c>
      <c r="C15" s="36" t="s">
        <v>65</v>
      </c>
      <c r="D15" s="37">
        <v>60</v>
      </c>
      <c r="E15" s="38">
        <f>ROUND(VLOOKUP($A15,'[1]TRG 1415'!$A$2:$N$119,5,FALSE)/12*$B$163,0)</f>
        <v>105000</v>
      </c>
      <c r="F15" s="38">
        <f>SUMIFS([1]DATA1415!$G$2:$G$1048576,[1]DATA1415!$C$2:$C$1048576,A15,[1]DATA1415!$E$2:$E$1048576,$A$166,[1]DATA1415!$F$2:$F$1048576,$B$166)+ SUMIFS([1]DATA1415!$H$2:$H$1048576,[1]DATA1415!$C$2:$C$1048576,A15,[1]DATA1415!$E$2:$E$1048576,$A$166,[1]DATA1415!$F$2:$F$1048576,$B$166)+SUMIFS([1]DATA1415!$Q$2:$Q$1048576,[1]DATA1415!$C$2:$C$1048576,A15,[1]DATA1415!$E$2:$E$1048576,$A$166,[1]DATA1415!$F$2:$F$1048576,$B$166)-(SUMIFS([1]DATA1415!$G$2:$G$1048576,[1]DATA1415!$C$2:$C$1048576,A15,[1]DATA1415!$E$2:$E$1048576,$A$163,[1]DATA1415!$F$2:$F$1048576,$B$166)+ SUMIFS([1]DATA1415!$H$2:$H$1048576,[1]DATA1415!$C$2:$C$1048576,A15,[1]DATA1415!$E$2:$E$1048576,$A$163,[1]DATA1415!$F$2:$F$1048576,$B$166)+SUMIFS([1]DATA1415!$Q$2:$Q$1048576,[1]DATA1415!$C$2:$C$1048576,A15,[1]DATA1415!$E$2:$E$1048576,$A$163,[1]DATA1415!$F$2:$F$1048576,$B$166))</f>
        <v>117825</v>
      </c>
      <c r="G15" s="38">
        <f>IF(E15=0,0,ROUND(F15/E15*100,0))</f>
        <v>112</v>
      </c>
      <c r="H15" s="38">
        <f>ROUND(VLOOKUP($A15,'[1]TRG 1415'!$A$2:$N$119,6,FALSE)/12*$B$163,0)</f>
        <v>6300</v>
      </c>
      <c r="I15" s="38">
        <f>SUMIFS([1]DATA1415!$I$2:$I$1048576,[1]DATA1415!$C$2:$C$1048576,A15,[1]DATA1415!$E$2:$E$1048576,$A$166,[1]DATA1415!$F$2:$F$1048576,$B$166)+ SUMIFS([1]DATA1415!$R$2:$R$1048576,[1]DATA1415!$C$2:$C$1048576,A15,[1]DATA1415!$E$2:$E$1048576,$A$166,[1]DATA1415!$F$2:$F$1048576,$B$166)-(SUMIFS([1]DATA1415!$I$2:$I$1048576,[1]DATA1415!$C$2:$C$1048576,A15,[1]DATA1415!$E$2:$E$1048576,$A$163,[1]DATA1415!$F$2:$F$1048576,$B$166)+ SUMIFS([1]DATA1415!$R$2:$R$1048576,[1]DATA1415!$C$2:$C$1048576,A15,[1]DATA1415!$E$2:$E$1048576,$A$163,[1]DATA1415!$F$2:$F$1048576,$B$166))</f>
        <v>4620</v>
      </c>
      <c r="J15" s="38">
        <f t="shared" si="1"/>
        <v>73</v>
      </c>
      <c r="K15" s="38">
        <f>ROUND(VLOOKUP($A15,'[1]TRG 1415'!$A$2:$N$119,7,FALSE)/12*$B$163,0)</f>
        <v>150</v>
      </c>
      <c r="L15" s="38">
        <f>SUMIFS([1]DATA1415!$N$2:$N$1048576,[1]DATA1415!$C$2:$C$1048576,A15,[1]DATA1415!$E$2:$E$1048576,$A$166,[1]DATA1415!$F$2:$F$1048576,$B$166)+ SUMIFS([1]DATA1415!$S$2:$S$1048576,[1]DATA1415!$C$2:$C$1048576,A15,[1]DATA1415!$E$2:$E$1048576,$A$166,[1]DATA1415!$F$2:$F$1048576,$B$166)-(SUMIFS([1]DATA1415!$N$2:$N$1048576,[1]DATA1415!$C$2:$C$1048576,A15,[1]DATA1415!$E$2:$E$1048576,$A$163,[1]DATA1415!$F$2:$F$1048576,$B$166)+ SUMIFS([1]DATA1415!$S$2:$S$1048576,[1]DATA1415!$C$2:$C$1048576,A15,[1]DATA1415!$E$2:$E$1048576,$A$163,[1]DATA1415!$F$2:$F$1048576,$B$166))</f>
        <v>23</v>
      </c>
      <c r="M15" s="38">
        <f t="shared" si="2"/>
        <v>15</v>
      </c>
      <c r="N15" s="38">
        <f>ROUND(VLOOKUP($A15,'[1]TRG 1415'!$A$2:$N$119,8,FALSE)/12*$B$163,0)</f>
        <v>0</v>
      </c>
      <c r="O15" s="38">
        <f>SUMIFS([1]DATA1415!$M$2:$M$1048576,[1]DATA1415!$C$2:$C$1048576,A15,[1]DATA1415!$E$2:$E$1048576,$A$166,[1]DATA1415!$F$2:$F$1048576,$B$166)-SUMIFS([1]DATA1415!$M$2:$M$1048576,[1]DATA1415!$C$2:$C$1048576,A15,[1]DATA1415!$E$2:$E$1048576,$A$163,[1]DATA1415!$F$2:$F$1048576,$B$166)</f>
        <v>5</v>
      </c>
      <c r="P15" s="38">
        <f t="shared" si="3"/>
        <v>0</v>
      </c>
      <c r="Q15" s="38">
        <f>ROUND(VLOOKUP($A15,'[1]TRG 1415'!$A$2:$N$119,9,FALSE)/12*$B$163,0)</f>
        <v>600</v>
      </c>
      <c r="R15" s="38">
        <f>SUMIFS([1]DATA1415!$U$2:$U$1048576,[1]DATA1415!$C$2:$C$1048576,A15,[1]DATA1415!$E$2:$E$1048576,$A$166,[1]DATA1415!$F$2:$F$1048576,$B$166)-SUMIFS([1]DATA1415!$U$2:$U$1048576,[1]DATA1415!$C$2:$C$1048576,A15,[1]DATA1415!$E$2:$E$1048576,$A$163,[1]DATA1415!$F$2:$F$1048576,$B$166)</f>
        <v>548</v>
      </c>
      <c r="S15" s="38">
        <f t="shared" si="4"/>
        <v>91</v>
      </c>
      <c r="T15" s="38">
        <f>ROUND(VLOOKUP($A15,'[1]TRG 1415'!$A$2:$N$119,11,FALSE)/12*$B$163,0)</f>
        <v>600</v>
      </c>
      <c r="U15" s="38">
        <f>SUMIFS([1]DATA1415!$Y$2:$Y$1048576,[1]DATA1415!$C$2:$C$1048576,A15,[1]DATA1415!$E$2:$E$1048576,$A$166,[1]DATA1415!$F$2:$F$1048576,$B$166)-SUMIFS([1]DATA1415!$Y$2:$Y$1048576,[1]DATA1415!$C$2:$C$1048576,A15,[1]DATA1415!$E$2:$E$1048576,$A$163,[1]DATA1415!$F$2:$F$1048576,$B$166)</f>
        <v>332</v>
      </c>
      <c r="V15" s="38">
        <f t="shared" si="5"/>
        <v>55</v>
      </c>
      <c r="W15" s="38">
        <f>ROUND(VLOOKUP($A15,'[1]TRG 1415'!$A$2:$N$119,10,FALSE)/12*$B$163,0)</f>
        <v>0</v>
      </c>
      <c r="X15" s="38">
        <f>SUMIFS([1]DATA1415!$X$2:$X$1048576,[1]DATA1415!$C$2:$C$1048576,A15,[1]DATA1415!$E$2:$E$1048576,$A$166,[1]DATA1415!$F$2:$F$1048576,$B$166)-SUMIFS([1]DATA1415!$X$2:$X$1048576,[1]DATA1415!$C$2:$C$1048576,A15,[1]DATA1415!$E$2:$E$1048576,$A$163,[1]DATA1415!$F$2:$F$1048576,$B$166)</f>
        <v>0</v>
      </c>
      <c r="Y15" s="38">
        <f t="shared" si="6"/>
        <v>0</v>
      </c>
      <c r="Z15" s="38">
        <f>ROUND(VLOOKUP($A15,'[1]TRG 1415'!$A$2:$N$119,12,FALSE)/12*$B$163,0)</f>
        <v>0</v>
      </c>
      <c r="AA15" s="38">
        <f>SUMIFS([1]DATA1415!$Z$2:$Z$1048576,[1]DATA1415!$C$2:$C$1048576,A15,[1]DATA1415!$E$2:$E$1048576,$A$166,[1]DATA1415!$F$2:$F$1048576,$B$166)-SUMIFS([1]DATA1415!$Z$2:$Z$1048576,[1]DATA1415!$C$2:$C$1048576,A15,[1]DATA1415!$E$2:$E$1048576,$A$163,[1]DATA1415!$F$2:$F$1048576,$B$166)</f>
        <v>407</v>
      </c>
      <c r="AB15" s="38">
        <f t="shared" si="7"/>
        <v>0</v>
      </c>
      <c r="AC15" s="38">
        <f>ROUND(VLOOKUP($A15,'[1]TRG 1415'!$A$2:$N$119,13,FALSE)/12*$B$163,0)</f>
        <v>37500</v>
      </c>
      <c r="AD15" s="38">
        <f>SUMIFS([1]DATA1415!$V$2:$V$1048576,[1]DATA1415!$C$2:$C$1048576,A15,[1]DATA1415!$E$2:$E$1048576,$A$166,[1]DATA1415!$F$2:$F$1048576,$B$166)-SUMIFS([1]DATA1415!$V$2:$V$1048576,[1]DATA1415!$C$2:$C$1048576,A15,[1]DATA1415!$E$2:$E$1048576,$A$163,[1]DATA1415!$F$2:$F$1048576,$B$166)</f>
        <v>37391</v>
      </c>
      <c r="AE15" s="38">
        <f t="shared" si="8"/>
        <v>100</v>
      </c>
      <c r="AF15" s="38">
        <f>IF(VLOOKUP($A15,'[1]TRG 1415'!$A$2:$N$119,4,FALSE)&gt;0,80,0)</f>
        <v>80</v>
      </c>
      <c r="AG15" s="39">
        <f>ROUND((SUMIFS([1]DATA1415!$L$2:$L$1048576,[1]DATA1415!$C$2:$C$1048576,A15,[1]DATA1415!$E$2:$E$1048576,$A$166,[1]DATA1415!$F$2:$F$1048576,$B$166)-SUMIFS([1]DATA1415!$L$2:$L$1048576,[1]DATA1415!$C$2:$C$1048576,A15,[1]DATA1415!$E$2:$E$1048576,$A$163,[1]DATA1415!$F$2:$F$1048576,$B$166))*100/(VLOOKUP($A15,'[1]TRG 1415'!$A$2:$N$119,4,FALSE)*$H$162),0)</f>
        <v>47</v>
      </c>
      <c r="AH15" s="38">
        <f>IF(AF15=0,0,ROUND(AG15/AF15*100,0))</f>
        <v>59</v>
      </c>
      <c r="AI15" s="39">
        <f t="shared" si="10"/>
        <v>72</v>
      </c>
      <c r="AJ15" s="40" t="str">
        <f t="shared" si="11"/>
        <v>C</v>
      </c>
      <c r="AK15" s="41"/>
      <c r="AL15" s="42"/>
      <c r="AM15" s="43"/>
      <c r="AN15" s="41"/>
      <c r="AO15" s="44">
        <f>VLOOKUP(A15,'[1]TRG 1415'!$A$2:$N$119,14,FALSE)</f>
        <v>7</v>
      </c>
      <c r="AS15" s="45" t="str">
        <f t="shared" si="12"/>
        <v>C</v>
      </c>
      <c r="AT15" s="41" t="str">
        <f t="shared" si="16"/>
        <v/>
      </c>
      <c r="AU15" s="41" t="str">
        <f t="shared" si="13"/>
        <v/>
      </c>
      <c r="AV15" s="41">
        <f t="shared" si="14"/>
        <v>1</v>
      </c>
      <c r="AW15" s="41">
        <f t="shared" si="15"/>
        <v>1</v>
      </c>
    </row>
    <row r="16" spans="1:52" ht="21.75" outlineLevel="1" thickBot="1">
      <c r="A16" s="34"/>
      <c r="B16" s="35"/>
      <c r="C16" s="34" t="s">
        <v>25</v>
      </c>
      <c r="D16" s="47">
        <f>SUBTOTAL(9,D5:D15)</f>
        <v>560</v>
      </c>
      <c r="E16" s="48">
        <f>SUBTOTAL(9,E5:E15)</f>
        <v>1039500</v>
      </c>
      <c r="F16" s="48">
        <f>SUBTOTAL(9,F5:F15)</f>
        <v>859061</v>
      </c>
      <c r="G16" s="49">
        <f>IF(E16=0,0,ROUND(F16/E16*100,0))</f>
        <v>83</v>
      </c>
      <c r="H16" s="48">
        <f>SUBTOTAL(9,H5:H15)</f>
        <v>78600</v>
      </c>
      <c r="I16" s="48">
        <f>SUBTOTAL(9,I5:I15)</f>
        <v>51537</v>
      </c>
      <c r="J16" s="49">
        <f>IF(H16=0,0,ROUND(I16/H16*100,0))</f>
        <v>66</v>
      </c>
      <c r="K16" s="48">
        <f>SUBTOTAL(9,K5:K15)</f>
        <v>2700</v>
      </c>
      <c r="L16" s="48">
        <f>SUBTOTAL(9,L5:L15)</f>
        <v>2927</v>
      </c>
      <c r="M16" s="49">
        <f>IF(K16=0,0,ROUND(L16/K16*100,0))</f>
        <v>108</v>
      </c>
      <c r="N16" s="48">
        <f>SUBTOTAL(9,N5:N15)</f>
        <v>4176</v>
      </c>
      <c r="O16" s="48">
        <f>SUBTOTAL(9,O5:O15)</f>
        <v>1801</v>
      </c>
      <c r="P16" s="49">
        <f t="shared" si="3"/>
        <v>43</v>
      </c>
      <c r="Q16" s="48">
        <f>SUBTOTAL(9,Q5:Q15)</f>
        <v>6300</v>
      </c>
      <c r="R16" s="48">
        <f>SUBTOTAL(9,R5:R15)</f>
        <v>6257</v>
      </c>
      <c r="S16" s="49">
        <f t="shared" si="4"/>
        <v>99</v>
      </c>
      <c r="T16" s="48">
        <f>SUBTOTAL(9,T5:T15)</f>
        <v>15600</v>
      </c>
      <c r="U16" s="48">
        <f>SUBTOTAL(9,U5:U15)</f>
        <v>13014</v>
      </c>
      <c r="V16" s="49">
        <f t="shared" si="5"/>
        <v>83</v>
      </c>
      <c r="W16" s="48">
        <f>SUBTOTAL(9,W5:W15)</f>
        <v>3900</v>
      </c>
      <c r="X16" s="48">
        <f>SUBTOTAL(9,X5:X15)</f>
        <v>3806</v>
      </c>
      <c r="Y16" s="49">
        <f t="shared" si="6"/>
        <v>98</v>
      </c>
      <c r="Z16" s="48">
        <f>SUBTOTAL(9,Z5:Z15)</f>
        <v>3325</v>
      </c>
      <c r="AA16" s="48">
        <f>SUBTOTAL(9,AA5:AA15)</f>
        <v>2321</v>
      </c>
      <c r="AB16" s="49">
        <f t="shared" si="7"/>
        <v>70</v>
      </c>
      <c r="AC16" s="48">
        <f>SUBTOTAL(9,AC5:AC15)</f>
        <v>295500</v>
      </c>
      <c r="AD16" s="48">
        <f>SUBTOTAL(9,AD5:AD15)</f>
        <v>250189</v>
      </c>
      <c r="AE16" s="49">
        <f t="shared" si="8"/>
        <v>85</v>
      </c>
      <c r="AF16" s="48">
        <f>SUBTOTAL(9,AF5:AF15)/COUNTIF(AF5:AF15,"=80")</f>
        <v>80</v>
      </c>
      <c r="AG16" s="49">
        <f>ROUND(SUBTOTAL(9,AG5:AG15)/11,0)</f>
        <v>62</v>
      </c>
      <c r="AH16" s="49">
        <f>IF(AF16=0,0,ROUND(AG16/AF16*100,0))</f>
        <v>78</v>
      </c>
      <c r="AI16" s="49">
        <f>ROUND(SUBTOTAL(9,AI5:AI15)/11,0)</f>
        <v>72</v>
      </c>
      <c r="AJ16" s="50"/>
      <c r="AK16" s="51"/>
      <c r="AL16" s="52"/>
      <c r="AM16" s="53"/>
      <c r="AN16" s="51"/>
      <c r="AS16" s="45"/>
      <c r="AT16" s="51"/>
      <c r="AU16" s="51"/>
      <c r="AV16" s="51"/>
      <c r="AW16" s="51"/>
    </row>
    <row r="17" spans="1:52" s="33" customFormat="1" ht="21.75" thickTop="1">
      <c r="A17" s="25" t="s">
        <v>66</v>
      </c>
      <c r="B17" s="26"/>
      <c r="C17" s="26"/>
      <c r="D17" s="27"/>
      <c r="E17" s="26"/>
      <c r="F17" s="26"/>
      <c r="G17" s="28"/>
      <c r="H17" s="26"/>
      <c r="I17" s="26"/>
      <c r="J17" s="28"/>
      <c r="K17" s="26"/>
      <c r="L17" s="26"/>
      <c r="M17" s="28"/>
      <c r="N17" s="26"/>
      <c r="O17" s="26"/>
      <c r="P17" s="28"/>
      <c r="Q17" s="26"/>
      <c r="R17" s="26"/>
      <c r="S17" s="28"/>
      <c r="T17" s="26"/>
      <c r="U17" s="26"/>
      <c r="V17" s="28"/>
      <c r="W17" s="26"/>
      <c r="X17" s="26"/>
      <c r="Y17" s="28"/>
      <c r="Z17" s="26"/>
      <c r="AA17" s="26"/>
      <c r="AB17" s="28"/>
      <c r="AC17" s="26"/>
      <c r="AD17" s="26"/>
      <c r="AE17" s="28"/>
      <c r="AF17" s="26"/>
      <c r="AG17" s="28"/>
      <c r="AH17" s="28"/>
      <c r="AI17" s="26"/>
      <c r="AJ17" s="29"/>
      <c r="AK17" s="30"/>
      <c r="AL17" s="30"/>
      <c r="AM17" s="31"/>
      <c r="AN17" s="30"/>
      <c r="AO17" s="44"/>
      <c r="AP17" s="30"/>
      <c r="AQ17" s="30"/>
      <c r="AR17" s="30"/>
      <c r="AS17" s="32"/>
      <c r="AT17" s="41" t="str">
        <f t="shared" si="16"/>
        <v/>
      </c>
      <c r="AU17" s="41" t="str">
        <f t="shared" si="13"/>
        <v/>
      </c>
      <c r="AV17" s="41" t="str">
        <f t="shared" si="14"/>
        <v/>
      </c>
      <c r="AW17" s="41"/>
      <c r="AX17" s="30"/>
    </row>
    <row r="18" spans="1:52" ht="21" outlineLevel="2">
      <c r="A18" s="34">
        <v>201</v>
      </c>
      <c r="B18" s="35" t="s">
        <v>67</v>
      </c>
      <c r="C18" s="36" t="s">
        <v>66</v>
      </c>
      <c r="D18" s="37">
        <v>200</v>
      </c>
      <c r="E18" s="38">
        <f>ROUND(VLOOKUP($A18,'[1]TRG 1415'!$A$2:$N$119,5,FALSE)/12*$B$163,0)</f>
        <v>240000</v>
      </c>
      <c r="F18" s="38">
        <f>SUMIFS([1]DATA1415!$G$2:$G$1048576,[1]DATA1415!$C$2:$C$1048576,A18,[1]DATA1415!$E$2:$E$1048576,$A$166,[1]DATA1415!$F$2:$F$1048576,$B$166)+ SUMIFS([1]DATA1415!$H$2:$H$1048576,[1]DATA1415!$C$2:$C$1048576,A18,[1]DATA1415!$E$2:$E$1048576,$A$166,[1]DATA1415!$F$2:$F$1048576,$B$166)+SUMIFS([1]DATA1415!$Q$2:$Q$1048576,[1]DATA1415!$C$2:$C$1048576,A18,[1]DATA1415!$E$2:$E$1048576,$A$166,[1]DATA1415!$F$2:$F$1048576,$B$166)-(SUMIFS([1]DATA1415!$G$2:$G$1048576,[1]DATA1415!$C$2:$C$1048576,A18,[1]DATA1415!$E$2:$E$1048576,$A$163,[1]DATA1415!$F$2:$F$1048576,$B$166)+ SUMIFS([1]DATA1415!$H$2:$H$1048576,[1]DATA1415!$C$2:$C$1048576,A18,[1]DATA1415!$E$2:$E$1048576,$A$163,[1]DATA1415!$F$2:$F$1048576,$B$166)+SUMIFS([1]DATA1415!$Q$2:$Q$1048576,[1]DATA1415!$C$2:$C$1048576,A18,[1]DATA1415!$E$2:$E$1048576,$A$163,[1]DATA1415!$F$2:$F$1048576,$B$166))</f>
        <v>293739</v>
      </c>
      <c r="G18" s="38">
        <f t="shared" ref="G18:G24" si="17">IF(E18=0,0,ROUND(F18/E18*100,0))</f>
        <v>122</v>
      </c>
      <c r="H18" s="38">
        <f>ROUND(VLOOKUP($A18,'[1]TRG 1415'!$A$2:$N$119,6,FALSE)/12*$B$163,0)</f>
        <v>19500</v>
      </c>
      <c r="I18" s="38">
        <f>SUMIFS([1]DATA1415!$I$2:$I$1048576,[1]DATA1415!$C$2:$C$1048576,A18,[1]DATA1415!$E$2:$E$1048576,$A$166,[1]DATA1415!$F$2:$F$1048576,$B$166)+ SUMIFS([1]DATA1415!$R$2:$R$1048576,[1]DATA1415!$C$2:$C$1048576,A18,[1]DATA1415!$E$2:$E$1048576,$A$166,[1]DATA1415!$F$2:$F$1048576,$B$166)-(SUMIFS([1]DATA1415!$I$2:$I$1048576,[1]DATA1415!$C$2:$C$1048576,A18,[1]DATA1415!$E$2:$E$1048576,$A$163,[1]DATA1415!$F$2:$F$1048576,$B$166)+ SUMIFS([1]DATA1415!$R$2:$R$1048576,[1]DATA1415!$C$2:$C$1048576,A18,[1]DATA1415!$E$2:$E$1048576,$A$163,[1]DATA1415!$F$2:$F$1048576,$B$166))</f>
        <v>22047</v>
      </c>
      <c r="J18" s="38">
        <f t="shared" ref="J18:J25" si="18">IF(H18=0,0,ROUND(I18/H18*100,0))</f>
        <v>113</v>
      </c>
      <c r="K18" s="38">
        <f>ROUND(VLOOKUP($A18,'[1]TRG 1415'!$A$2:$N$119,7,FALSE)/12*$B$163,0)</f>
        <v>1800</v>
      </c>
      <c r="L18" s="38">
        <f>SUMIFS([1]DATA1415!$N$2:$N$1048576,[1]DATA1415!$C$2:$C$1048576,A18,[1]DATA1415!$E$2:$E$1048576,$A$166,[1]DATA1415!$F$2:$F$1048576,$B$166)+ SUMIFS([1]DATA1415!$S$2:$S$1048576,[1]DATA1415!$C$2:$C$1048576,A18,[1]DATA1415!$E$2:$E$1048576,$A$166,[1]DATA1415!$F$2:$F$1048576,$B$166)-(SUMIFS([1]DATA1415!$N$2:$N$1048576,[1]DATA1415!$C$2:$C$1048576,A18,[1]DATA1415!$E$2:$E$1048576,$A$163,[1]DATA1415!$F$2:$F$1048576,$B$166)+ SUMIFS([1]DATA1415!$S$2:$S$1048576,[1]DATA1415!$C$2:$C$1048576,A18,[1]DATA1415!$E$2:$E$1048576,$A$163,[1]DATA1415!$F$2:$F$1048576,$B$166))</f>
        <v>1466</v>
      </c>
      <c r="M18" s="38">
        <f t="shared" ref="M18:M25" si="19">IF(K18=0,0,ROUND(L18/K18*100,0))</f>
        <v>81</v>
      </c>
      <c r="N18" s="38">
        <f>ROUND(VLOOKUP($A18,'[1]TRG 1415'!$A$2:$N$119,8,FALSE)/12*$B$163,0)</f>
        <v>0</v>
      </c>
      <c r="O18" s="38">
        <f>SUMIFS([1]DATA1415!$M$2:$M$1048576,[1]DATA1415!$C$2:$C$1048576,A18,[1]DATA1415!$E$2:$E$1048576,$A$166,[1]DATA1415!$F$2:$F$1048576,$B$166)-SUMIFS([1]DATA1415!$M$2:$M$1048576,[1]DATA1415!$C$2:$C$1048576,A18,[1]DATA1415!$E$2:$E$1048576,$A$163,[1]DATA1415!$F$2:$F$1048576,$B$166)</f>
        <v>0</v>
      </c>
      <c r="P18" s="38">
        <f t="shared" ref="P18:P25" si="20">IF(N18=0,0,ROUND(O18/N18*100,0))</f>
        <v>0</v>
      </c>
      <c r="Q18" s="38">
        <f>ROUND(VLOOKUP($A18,'[1]TRG 1415'!$A$2:$N$119,9,FALSE)/12*$B$163,0)</f>
        <v>0</v>
      </c>
      <c r="R18" s="38">
        <f>SUMIFS([1]DATA1415!$U$2:$U$1048576,[1]DATA1415!$C$2:$C$1048576,A18,[1]DATA1415!$E$2:$E$1048576,$A$166,[1]DATA1415!$F$2:$F$1048576,$B$166)-SUMIFS([1]DATA1415!$U$2:$U$1048576,[1]DATA1415!$C$2:$C$1048576,A18,[1]DATA1415!$E$2:$E$1048576,$A$163,[1]DATA1415!$F$2:$F$1048576,$B$166)</f>
        <v>0</v>
      </c>
      <c r="S18" s="38">
        <f t="shared" ref="S18:S25" si="21">IF(Q18=0,0,ROUND(R18/Q18*100,0))</f>
        <v>0</v>
      </c>
      <c r="T18" s="38">
        <f>ROUND(VLOOKUP($A18,'[1]TRG 1415'!$A$2:$N$119,11,FALSE)/12*$B$163,0)</f>
        <v>9000</v>
      </c>
      <c r="U18" s="38">
        <f>SUMIFS([1]DATA1415!$Y$2:$Y$1048576,[1]DATA1415!$C$2:$C$1048576,A18,[1]DATA1415!$E$2:$E$1048576,$A$166,[1]DATA1415!$F$2:$F$1048576,$B$166)-SUMIFS([1]DATA1415!$Y$2:$Y$1048576,[1]DATA1415!$C$2:$C$1048576,A18,[1]DATA1415!$E$2:$E$1048576,$A$163,[1]DATA1415!$F$2:$F$1048576,$B$166)</f>
        <v>10705</v>
      </c>
      <c r="V18" s="38">
        <f t="shared" ref="V18:V25" si="22">IF(T18=0,0,ROUND(U18/T18*100,0))</f>
        <v>119</v>
      </c>
      <c r="W18" s="38">
        <f>ROUND(VLOOKUP($A18,'[1]TRG 1415'!$A$2:$N$119,10,FALSE)/12*$B$163,0)</f>
        <v>4200</v>
      </c>
      <c r="X18" s="38">
        <f>SUMIFS([1]DATA1415!$X$2:$X$1048576,[1]DATA1415!$C$2:$C$1048576,A18,[1]DATA1415!$E$2:$E$1048576,$A$166,[1]DATA1415!$F$2:$F$1048576,$B$166)-SUMIFS([1]DATA1415!$X$2:$X$1048576,[1]DATA1415!$C$2:$C$1048576,A18,[1]DATA1415!$E$2:$E$1048576,$A$163,[1]DATA1415!$F$2:$F$1048576,$B$166)</f>
        <v>3907</v>
      </c>
      <c r="Y18" s="38">
        <f t="shared" ref="Y18:Y25" si="23">IF(W18=0,0,ROUND(X18/W18*100,0))</f>
        <v>93</v>
      </c>
      <c r="Z18" s="38">
        <f>ROUND(VLOOKUP($A18,'[1]TRG 1415'!$A$2:$N$119,12,FALSE)/12*$B$163,0)</f>
        <v>3000</v>
      </c>
      <c r="AA18" s="38">
        <f>SUMIFS([1]DATA1415!$Z$2:$Z$1048576,[1]DATA1415!$C$2:$C$1048576,A18,[1]DATA1415!$E$2:$E$1048576,$A$166,[1]DATA1415!$F$2:$F$1048576,$B$166)-SUMIFS([1]DATA1415!$Z$2:$Z$1048576,[1]DATA1415!$C$2:$C$1048576,A18,[1]DATA1415!$E$2:$E$1048576,$A$163,[1]DATA1415!$F$2:$F$1048576,$B$166)</f>
        <v>5269</v>
      </c>
      <c r="AB18" s="38">
        <f t="shared" ref="AB18:AB25" si="24">IF(Z18=0,0,ROUND(AA18/Z18*100,0))</f>
        <v>176</v>
      </c>
      <c r="AC18" s="38">
        <f>ROUND(VLOOKUP($A18,'[1]TRG 1415'!$A$2:$N$119,13,FALSE)/12*$B$163,0)</f>
        <v>120000</v>
      </c>
      <c r="AD18" s="38">
        <f>SUMIFS([1]DATA1415!$V$2:$V$1048576,[1]DATA1415!$C$2:$C$1048576,A18,[1]DATA1415!$E$2:$E$1048576,$A$166,[1]DATA1415!$F$2:$F$1048576,$B$166)-SUMIFS([1]DATA1415!$V$2:$V$1048576,[1]DATA1415!$C$2:$C$1048576,A18,[1]DATA1415!$E$2:$E$1048576,$A$163,[1]DATA1415!$F$2:$F$1048576,$B$166)</f>
        <v>148231</v>
      </c>
      <c r="AE18" s="38">
        <f t="shared" ref="AE18:AE25" si="25">IF(AC18=0,0,ROUND(AD18/AC18*100,0))</f>
        <v>124</v>
      </c>
      <c r="AF18" s="38">
        <f>IF(VLOOKUP($A18,'[1]TRG 1415'!$A$2:$N$119,4,FALSE)&gt;0,80,0)</f>
        <v>80</v>
      </c>
      <c r="AG18" s="39">
        <f>ROUND((SUMIFS([1]DATA1415!$L$2:$L$1048576,[1]DATA1415!$C$2:$C$1048576,A18,[1]DATA1415!$E$2:$E$1048576,$A$166,[1]DATA1415!$F$2:$F$1048576,$B$166)-SUMIFS([1]DATA1415!$L$2:$L$1048576,[1]DATA1415!$C$2:$C$1048576,A18,[1]DATA1415!$E$2:$E$1048576,$A$163,[1]DATA1415!$F$2:$F$1048576,$B$166))*100/(VLOOKUP($A18,'[1]TRG 1415'!$A$2:$N$119,4,FALSE)*$H$162),0)</f>
        <v>106</v>
      </c>
      <c r="AH18" s="38">
        <f t="shared" ref="AH18:AH25" si="26">IF(AF18=0,0,ROUND(AG18/AF18*100,0))</f>
        <v>133</v>
      </c>
      <c r="AI18" s="39">
        <f t="shared" ref="AI18:AI24" si="27">IF(AO18=0,0,ROUND(SUM(G18+J18+M18+P18+S18+V18+Y18+AB18+AE18+AH18)/AO18,0))</f>
        <v>120</v>
      </c>
      <c r="AJ18" s="40" t="str">
        <f t="shared" ref="AJ18:AJ24" si="28">IF(AI18&gt;=90,"A",IF(AI18&gt;=75,"B","C"))</f>
        <v>A</v>
      </c>
      <c r="AK18" s="41"/>
      <c r="AL18" s="42"/>
      <c r="AM18" s="43"/>
      <c r="AN18" s="41"/>
      <c r="AO18" s="44">
        <f>VLOOKUP(A18,'[1]TRG 1415'!$A$2:$N$119,14,FALSE)</f>
        <v>8</v>
      </c>
      <c r="AS18" s="45" t="str">
        <f t="shared" ref="AS18:AS24" si="29">IF(AI18&gt;=90,"A",IF(AI18&gt;=75,"B","C"))</f>
        <v>A</v>
      </c>
      <c r="AT18" s="41">
        <f t="shared" si="16"/>
        <v>1</v>
      </c>
      <c r="AU18" s="41" t="str">
        <f t="shared" si="13"/>
        <v/>
      </c>
      <c r="AV18" s="41" t="str">
        <f t="shared" si="14"/>
        <v/>
      </c>
      <c r="AW18" s="41">
        <f>ROUND(A18/100,0)</f>
        <v>2</v>
      </c>
    </row>
    <row r="19" spans="1:52" ht="21" outlineLevel="2">
      <c r="A19" s="34">
        <v>202</v>
      </c>
      <c r="B19" s="35" t="s">
        <v>53</v>
      </c>
      <c r="C19" s="36" t="s">
        <v>68</v>
      </c>
      <c r="D19" s="37">
        <v>100</v>
      </c>
      <c r="E19" s="38">
        <f>ROUND(VLOOKUP($A19,'[1]TRG 1415'!$A$2:$N$119,5,FALSE)/12*$B$163,0)</f>
        <v>141000</v>
      </c>
      <c r="F19" s="38">
        <f>SUMIFS([1]DATA1415!$G$2:$G$1048576,[1]DATA1415!$C$2:$C$1048576,A19,[1]DATA1415!$E$2:$E$1048576,$A$166,[1]DATA1415!$F$2:$F$1048576,$B$166)+ SUMIFS([1]DATA1415!$H$2:$H$1048576,[1]DATA1415!$C$2:$C$1048576,A19,[1]DATA1415!$E$2:$E$1048576,$A$166,[1]DATA1415!$F$2:$F$1048576,$B$166)+SUMIFS([1]DATA1415!$Q$2:$Q$1048576,[1]DATA1415!$C$2:$C$1048576,A19,[1]DATA1415!$E$2:$E$1048576,$A$166,[1]DATA1415!$F$2:$F$1048576,$B$166)-(SUMIFS([1]DATA1415!$G$2:$G$1048576,[1]DATA1415!$C$2:$C$1048576,A19,[1]DATA1415!$E$2:$E$1048576,$A$163,[1]DATA1415!$F$2:$F$1048576,$B$166)+ SUMIFS([1]DATA1415!$H$2:$H$1048576,[1]DATA1415!$C$2:$C$1048576,A19,[1]DATA1415!$E$2:$E$1048576,$A$163,[1]DATA1415!$F$2:$F$1048576,$B$166)+SUMIFS([1]DATA1415!$Q$2:$Q$1048576,[1]DATA1415!$C$2:$C$1048576,A19,[1]DATA1415!$E$2:$E$1048576,$A$163,[1]DATA1415!$F$2:$F$1048576,$B$166))</f>
        <v>149945</v>
      </c>
      <c r="G19" s="38">
        <f t="shared" si="17"/>
        <v>106</v>
      </c>
      <c r="H19" s="38">
        <f>ROUND(VLOOKUP($A19,'[1]TRG 1415'!$A$2:$N$119,6,FALSE)/12*$B$163,0)</f>
        <v>13500</v>
      </c>
      <c r="I19" s="38">
        <f>SUMIFS([1]DATA1415!$I$2:$I$1048576,[1]DATA1415!$C$2:$C$1048576,A19,[1]DATA1415!$E$2:$E$1048576,$A$166,[1]DATA1415!$F$2:$F$1048576,$B$166)+ SUMIFS([1]DATA1415!$R$2:$R$1048576,[1]DATA1415!$C$2:$C$1048576,A19,[1]DATA1415!$E$2:$E$1048576,$A$166,[1]DATA1415!$F$2:$F$1048576,$B$166)-(SUMIFS([1]DATA1415!$I$2:$I$1048576,[1]DATA1415!$C$2:$C$1048576,A19,[1]DATA1415!$E$2:$E$1048576,$A$163,[1]DATA1415!$F$2:$F$1048576,$B$166)+ SUMIFS([1]DATA1415!$R$2:$R$1048576,[1]DATA1415!$C$2:$C$1048576,A19,[1]DATA1415!$E$2:$E$1048576,$A$163,[1]DATA1415!$F$2:$F$1048576,$B$166))</f>
        <v>14707</v>
      </c>
      <c r="J19" s="38">
        <f t="shared" si="18"/>
        <v>109</v>
      </c>
      <c r="K19" s="38">
        <f>ROUND(VLOOKUP($A19,'[1]TRG 1415'!$A$2:$N$119,7,FALSE)/12*$B$163,0)</f>
        <v>750</v>
      </c>
      <c r="L19" s="38">
        <f>SUMIFS([1]DATA1415!$N$2:$N$1048576,[1]DATA1415!$C$2:$C$1048576,A19,[1]DATA1415!$E$2:$E$1048576,$A$166,[1]DATA1415!$F$2:$F$1048576,$B$166)+ SUMIFS([1]DATA1415!$S$2:$S$1048576,[1]DATA1415!$C$2:$C$1048576,A19,[1]DATA1415!$E$2:$E$1048576,$A$166,[1]DATA1415!$F$2:$F$1048576,$B$166)-(SUMIFS([1]DATA1415!$N$2:$N$1048576,[1]DATA1415!$C$2:$C$1048576,A19,[1]DATA1415!$E$2:$E$1048576,$A$163,[1]DATA1415!$F$2:$F$1048576,$B$166)+ SUMIFS([1]DATA1415!$S$2:$S$1048576,[1]DATA1415!$C$2:$C$1048576,A19,[1]DATA1415!$E$2:$E$1048576,$A$163,[1]DATA1415!$F$2:$F$1048576,$B$166))</f>
        <v>996</v>
      </c>
      <c r="M19" s="38">
        <f t="shared" si="19"/>
        <v>133</v>
      </c>
      <c r="N19" s="38">
        <f>ROUND(VLOOKUP($A19,'[1]TRG 1415'!$A$2:$N$119,8,FALSE)/12*$B$163,0)</f>
        <v>750</v>
      </c>
      <c r="O19" s="38">
        <f>SUMIFS([1]DATA1415!$M$2:$M$1048576,[1]DATA1415!$C$2:$C$1048576,A19,[1]DATA1415!$E$2:$E$1048576,$A$166,[1]DATA1415!$F$2:$F$1048576,$B$166)-SUMIFS([1]DATA1415!$M$2:$M$1048576,[1]DATA1415!$C$2:$C$1048576,A19,[1]DATA1415!$E$2:$E$1048576,$A$163,[1]DATA1415!$F$2:$F$1048576,$B$166)</f>
        <v>1249</v>
      </c>
      <c r="P19" s="38">
        <f t="shared" si="20"/>
        <v>167</v>
      </c>
      <c r="Q19" s="38">
        <f>ROUND(VLOOKUP($A19,'[1]TRG 1415'!$A$2:$N$119,9,FALSE)/12*$B$163,0)</f>
        <v>1200</v>
      </c>
      <c r="R19" s="38">
        <f>SUMIFS([1]DATA1415!$U$2:$U$1048576,[1]DATA1415!$C$2:$C$1048576,A19,[1]DATA1415!$E$2:$E$1048576,$A$166,[1]DATA1415!$F$2:$F$1048576,$B$166)-SUMIFS([1]DATA1415!$U$2:$U$1048576,[1]DATA1415!$C$2:$C$1048576,A19,[1]DATA1415!$E$2:$E$1048576,$A$163,[1]DATA1415!$F$2:$F$1048576,$B$166)</f>
        <v>2236</v>
      </c>
      <c r="S19" s="38">
        <f t="shared" si="21"/>
        <v>186</v>
      </c>
      <c r="T19" s="38">
        <f>ROUND(VLOOKUP($A19,'[1]TRG 1415'!$A$2:$N$119,11,FALSE)/12*$B$163,0)</f>
        <v>3000</v>
      </c>
      <c r="U19" s="38">
        <f>SUMIFS([1]DATA1415!$Y$2:$Y$1048576,[1]DATA1415!$C$2:$C$1048576,A19,[1]DATA1415!$E$2:$E$1048576,$A$166,[1]DATA1415!$F$2:$F$1048576,$B$166)-SUMIFS([1]DATA1415!$Y$2:$Y$1048576,[1]DATA1415!$C$2:$C$1048576,A19,[1]DATA1415!$E$2:$E$1048576,$A$163,[1]DATA1415!$F$2:$F$1048576,$B$166)</f>
        <v>5384</v>
      </c>
      <c r="V19" s="38">
        <f t="shared" si="22"/>
        <v>179</v>
      </c>
      <c r="W19" s="38">
        <f>ROUND(VLOOKUP($A19,'[1]TRG 1415'!$A$2:$N$119,10,FALSE)/12*$B$163,0)</f>
        <v>1500</v>
      </c>
      <c r="X19" s="38">
        <f>SUMIFS([1]DATA1415!$X$2:$X$1048576,[1]DATA1415!$C$2:$C$1048576,A19,[1]DATA1415!$E$2:$E$1048576,$A$166,[1]DATA1415!$F$2:$F$1048576,$B$166)-SUMIFS([1]DATA1415!$X$2:$X$1048576,[1]DATA1415!$C$2:$C$1048576,A19,[1]DATA1415!$E$2:$E$1048576,$A$163,[1]DATA1415!$F$2:$F$1048576,$B$166)</f>
        <v>1590</v>
      </c>
      <c r="Y19" s="38">
        <f t="shared" si="23"/>
        <v>106</v>
      </c>
      <c r="Z19" s="38">
        <f>ROUND(VLOOKUP($A19,'[1]TRG 1415'!$A$2:$N$119,12,FALSE)/12*$B$163,0)</f>
        <v>900</v>
      </c>
      <c r="AA19" s="38">
        <f>SUMIFS([1]DATA1415!$Z$2:$Z$1048576,[1]DATA1415!$C$2:$C$1048576,A19,[1]DATA1415!$E$2:$E$1048576,$A$166,[1]DATA1415!$F$2:$F$1048576,$B$166)-SUMIFS([1]DATA1415!$Z$2:$Z$1048576,[1]DATA1415!$C$2:$C$1048576,A19,[1]DATA1415!$E$2:$E$1048576,$A$163,[1]DATA1415!$F$2:$F$1048576,$B$166)</f>
        <v>1573</v>
      </c>
      <c r="AB19" s="38">
        <f t="shared" si="24"/>
        <v>175</v>
      </c>
      <c r="AC19" s="38">
        <f>ROUND(VLOOKUP($A19,'[1]TRG 1415'!$A$2:$N$119,13,FALSE)/12*$B$163,0)</f>
        <v>57000</v>
      </c>
      <c r="AD19" s="38">
        <f>SUMIFS([1]DATA1415!$V$2:$V$1048576,[1]DATA1415!$C$2:$C$1048576,A19,[1]DATA1415!$E$2:$E$1048576,$A$166,[1]DATA1415!$F$2:$F$1048576,$B$166)-SUMIFS([1]DATA1415!$V$2:$V$1048576,[1]DATA1415!$C$2:$C$1048576,A19,[1]DATA1415!$E$2:$E$1048576,$A$163,[1]DATA1415!$F$2:$F$1048576,$B$166)</f>
        <v>69181</v>
      </c>
      <c r="AE19" s="38">
        <f t="shared" si="25"/>
        <v>121</v>
      </c>
      <c r="AF19" s="38">
        <f>IF(VLOOKUP($A19,'[1]TRG 1415'!$A$2:$N$119,4,FALSE)&gt;0,80,0)</f>
        <v>80</v>
      </c>
      <c r="AG19" s="39">
        <f>ROUND((SUMIFS([1]DATA1415!$L$2:$L$1048576,[1]DATA1415!$C$2:$C$1048576,A19,[1]DATA1415!$E$2:$E$1048576,$A$166,[1]DATA1415!$F$2:$F$1048576,$B$166)-SUMIFS([1]DATA1415!$L$2:$L$1048576,[1]DATA1415!$C$2:$C$1048576,A19,[1]DATA1415!$E$2:$E$1048576,$A$163,[1]DATA1415!$F$2:$F$1048576,$B$166))*100/(VLOOKUP($A19,'[1]TRG 1415'!$A$2:$N$119,4,FALSE)*$H$162),0)</f>
        <v>114</v>
      </c>
      <c r="AH19" s="38">
        <f t="shared" si="26"/>
        <v>143</v>
      </c>
      <c r="AI19" s="39">
        <f t="shared" si="27"/>
        <v>143</v>
      </c>
      <c r="AJ19" s="40" t="str">
        <f t="shared" si="28"/>
        <v>A</v>
      </c>
      <c r="AK19" s="41"/>
      <c r="AL19" s="42"/>
      <c r="AM19" s="43"/>
      <c r="AN19" s="41"/>
      <c r="AO19" s="44">
        <f>VLOOKUP(A19,'[1]TRG 1415'!$A$2:$N$119,14,FALSE)</f>
        <v>10</v>
      </c>
      <c r="AS19" s="45" t="str">
        <f t="shared" si="29"/>
        <v>A</v>
      </c>
      <c r="AT19" s="41">
        <f t="shared" si="16"/>
        <v>1</v>
      </c>
      <c r="AU19" s="41" t="str">
        <f t="shared" si="13"/>
        <v/>
      </c>
      <c r="AV19" s="41" t="str">
        <f t="shared" si="14"/>
        <v/>
      </c>
      <c r="AW19" s="41">
        <f t="shared" ref="AW19:AW24" si="30">ROUND(A19/100,0)</f>
        <v>2</v>
      </c>
    </row>
    <row r="20" spans="1:52" ht="21" outlineLevel="2">
      <c r="A20" s="34">
        <v>203</v>
      </c>
      <c r="B20" s="35" t="s">
        <v>55</v>
      </c>
      <c r="C20" s="36" t="s">
        <v>69</v>
      </c>
      <c r="D20" s="37">
        <v>50</v>
      </c>
      <c r="E20" s="38">
        <f>ROUND(VLOOKUP($A20,'[1]TRG 1415'!$A$2:$N$119,5,FALSE)/12*$B$163,0)</f>
        <v>105000</v>
      </c>
      <c r="F20" s="38">
        <f>SUMIFS([1]DATA1415!$G$2:$G$1048576,[1]DATA1415!$C$2:$C$1048576,A20,[1]DATA1415!$E$2:$E$1048576,$A$166,[1]DATA1415!$F$2:$F$1048576,$B$166)+ SUMIFS([1]DATA1415!$H$2:$H$1048576,[1]DATA1415!$C$2:$C$1048576,A20,[1]DATA1415!$E$2:$E$1048576,$A$166,[1]DATA1415!$F$2:$F$1048576,$B$166)+SUMIFS([1]DATA1415!$Q$2:$Q$1048576,[1]DATA1415!$C$2:$C$1048576,A20,[1]DATA1415!$E$2:$E$1048576,$A$166,[1]DATA1415!$F$2:$F$1048576,$B$166)-(SUMIFS([1]DATA1415!$G$2:$G$1048576,[1]DATA1415!$C$2:$C$1048576,A20,[1]DATA1415!$E$2:$E$1048576,$A$163,[1]DATA1415!$F$2:$F$1048576,$B$166)+ SUMIFS([1]DATA1415!$H$2:$H$1048576,[1]DATA1415!$C$2:$C$1048576,A20,[1]DATA1415!$E$2:$E$1048576,$A$163,[1]DATA1415!$F$2:$F$1048576,$B$166)+SUMIFS([1]DATA1415!$Q$2:$Q$1048576,[1]DATA1415!$C$2:$C$1048576,A20,[1]DATA1415!$E$2:$E$1048576,$A$163,[1]DATA1415!$F$2:$F$1048576,$B$166))</f>
        <v>119530</v>
      </c>
      <c r="G20" s="38">
        <f t="shared" si="17"/>
        <v>114</v>
      </c>
      <c r="H20" s="38">
        <f>ROUND(VLOOKUP($A20,'[1]TRG 1415'!$A$2:$N$119,6,FALSE)/12*$B$163,0)</f>
        <v>8100</v>
      </c>
      <c r="I20" s="38">
        <f>SUMIFS([1]DATA1415!$I$2:$I$1048576,[1]DATA1415!$C$2:$C$1048576,A20,[1]DATA1415!$E$2:$E$1048576,$A$166,[1]DATA1415!$F$2:$F$1048576,$B$166)+ SUMIFS([1]DATA1415!$R$2:$R$1048576,[1]DATA1415!$C$2:$C$1048576,A20,[1]DATA1415!$E$2:$E$1048576,$A$166,[1]DATA1415!$F$2:$F$1048576,$B$166)-(SUMIFS([1]DATA1415!$I$2:$I$1048576,[1]DATA1415!$C$2:$C$1048576,A20,[1]DATA1415!$E$2:$E$1048576,$A$163,[1]DATA1415!$F$2:$F$1048576,$B$166)+ SUMIFS([1]DATA1415!$R$2:$R$1048576,[1]DATA1415!$C$2:$C$1048576,A20,[1]DATA1415!$E$2:$E$1048576,$A$163,[1]DATA1415!$F$2:$F$1048576,$B$166))</f>
        <v>10563</v>
      </c>
      <c r="J20" s="38">
        <f t="shared" si="18"/>
        <v>130</v>
      </c>
      <c r="K20" s="38">
        <f>ROUND(VLOOKUP($A20,'[1]TRG 1415'!$A$2:$N$119,7,FALSE)/12*$B$163,0)</f>
        <v>300</v>
      </c>
      <c r="L20" s="38">
        <f>SUMIFS([1]DATA1415!$N$2:$N$1048576,[1]DATA1415!$C$2:$C$1048576,A20,[1]DATA1415!$E$2:$E$1048576,$A$166,[1]DATA1415!$F$2:$F$1048576,$B$166)+ SUMIFS([1]DATA1415!$S$2:$S$1048576,[1]DATA1415!$C$2:$C$1048576,A20,[1]DATA1415!$E$2:$E$1048576,$A$166,[1]DATA1415!$F$2:$F$1048576,$B$166)-(SUMIFS([1]DATA1415!$N$2:$N$1048576,[1]DATA1415!$C$2:$C$1048576,A20,[1]DATA1415!$E$2:$E$1048576,$A$163,[1]DATA1415!$F$2:$F$1048576,$B$166)+ SUMIFS([1]DATA1415!$S$2:$S$1048576,[1]DATA1415!$C$2:$C$1048576,A20,[1]DATA1415!$E$2:$E$1048576,$A$163,[1]DATA1415!$F$2:$F$1048576,$B$166))</f>
        <v>233</v>
      </c>
      <c r="M20" s="38">
        <f t="shared" si="19"/>
        <v>78</v>
      </c>
      <c r="N20" s="38">
        <f>ROUND(VLOOKUP($A20,'[1]TRG 1415'!$A$2:$N$119,8,FALSE)/12*$B$163,0)</f>
        <v>392</v>
      </c>
      <c r="O20" s="38">
        <f>SUMIFS([1]DATA1415!$M$2:$M$1048576,[1]DATA1415!$C$2:$C$1048576,A20,[1]DATA1415!$E$2:$E$1048576,$A$166,[1]DATA1415!$F$2:$F$1048576,$B$166)-SUMIFS([1]DATA1415!$M$2:$M$1048576,[1]DATA1415!$C$2:$C$1048576,A20,[1]DATA1415!$E$2:$E$1048576,$A$163,[1]DATA1415!$F$2:$F$1048576,$B$166)</f>
        <v>646</v>
      </c>
      <c r="P20" s="38">
        <f t="shared" si="20"/>
        <v>165</v>
      </c>
      <c r="Q20" s="38">
        <f>ROUND(VLOOKUP($A20,'[1]TRG 1415'!$A$2:$N$119,9,FALSE)/12*$B$163,0)</f>
        <v>600</v>
      </c>
      <c r="R20" s="38">
        <f>SUMIFS([1]DATA1415!$U$2:$U$1048576,[1]DATA1415!$C$2:$C$1048576,A20,[1]DATA1415!$E$2:$E$1048576,$A$166,[1]DATA1415!$F$2:$F$1048576,$B$166)-SUMIFS([1]DATA1415!$U$2:$U$1048576,[1]DATA1415!$C$2:$C$1048576,A20,[1]DATA1415!$E$2:$E$1048576,$A$163,[1]DATA1415!$F$2:$F$1048576,$B$166)</f>
        <v>842</v>
      </c>
      <c r="S20" s="38">
        <f t="shared" si="21"/>
        <v>140</v>
      </c>
      <c r="T20" s="38">
        <f>ROUND(VLOOKUP($A20,'[1]TRG 1415'!$A$2:$N$119,11,FALSE)/12*$B$163,0)</f>
        <v>1500</v>
      </c>
      <c r="U20" s="38">
        <f>SUMIFS([1]DATA1415!$Y$2:$Y$1048576,[1]DATA1415!$C$2:$C$1048576,A20,[1]DATA1415!$E$2:$E$1048576,$A$166,[1]DATA1415!$F$2:$F$1048576,$B$166)-SUMIFS([1]DATA1415!$Y$2:$Y$1048576,[1]DATA1415!$C$2:$C$1048576,A20,[1]DATA1415!$E$2:$E$1048576,$A$163,[1]DATA1415!$F$2:$F$1048576,$B$166)</f>
        <v>2820</v>
      </c>
      <c r="V20" s="38">
        <f t="shared" si="22"/>
        <v>188</v>
      </c>
      <c r="W20" s="38">
        <f>ROUND(VLOOKUP($A20,'[1]TRG 1415'!$A$2:$N$119,10,FALSE)/12*$B$163,0)</f>
        <v>300</v>
      </c>
      <c r="X20" s="38">
        <f>SUMIFS([1]DATA1415!$X$2:$X$1048576,[1]DATA1415!$C$2:$C$1048576,A20,[1]DATA1415!$E$2:$E$1048576,$A$166,[1]DATA1415!$F$2:$F$1048576,$B$166)-SUMIFS([1]DATA1415!$X$2:$X$1048576,[1]DATA1415!$C$2:$C$1048576,A20,[1]DATA1415!$E$2:$E$1048576,$A$163,[1]DATA1415!$F$2:$F$1048576,$B$166)</f>
        <v>484</v>
      </c>
      <c r="Y20" s="38">
        <f t="shared" si="23"/>
        <v>161</v>
      </c>
      <c r="Z20" s="38">
        <f>ROUND(VLOOKUP($A20,'[1]TRG 1415'!$A$2:$N$119,12,FALSE)/12*$B$163,0)</f>
        <v>300</v>
      </c>
      <c r="AA20" s="38">
        <f>SUMIFS([1]DATA1415!$Z$2:$Z$1048576,[1]DATA1415!$C$2:$C$1048576,A20,[1]DATA1415!$E$2:$E$1048576,$A$166,[1]DATA1415!$F$2:$F$1048576,$B$166)-SUMIFS([1]DATA1415!$Z$2:$Z$1048576,[1]DATA1415!$C$2:$C$1048576,A20,[1]DATA1415!$E$2:$E$1048576,$A$163,[1]DATA1415!$F$2:$F$1048576,$B$166)</f>
        <v>339</v>
      </c>
      <c r="AB20" s="38">
        <f t="shared" si="24"/>
        <v>113</v>
      </c>
      <c r="AC20" s="38">
        <f>ROUND(VLOOKUP($A20,'[1]TRG 1415'!$A$2:$N$119,13,FALSE)/12*$B$163,0)</f>
        <v>24000</v>
      </c>
      <c r="AD20" s="38">
        <f>SUMIFS([1]DATA1415!$V$2:$V$1048576,[1]DATA1415!$C$2:$C$1048576,A20,[1]DATA1415!$E$2:$E$1048576,$A$166,[1]DATA1415!$F$2:$F$1048576,$B$166)-SUMIFS([1]DATA1415!$V$2:$V$1048576,[1]DATA1415!$C$2:$C$1048576,A20,[1]DATA1415!$E$2:$E$1048576,$A$163,[1]DATA1415!$F$2:$F$1048576,$B$166)</f>
        <v>32717</v>
      </c>
      <c r="AE20" s="38">
        <f t="shared" si="25"/>
        <v>136</v>
      </c>
      <c r="AF20" s="38">
        <f>IF(VLOOKUP($A20,'[1]TRG 1415'!$A$2:$N$119,4,FALSE)&gt;0,80,0)</f>
        <v>80</v>
      </c>
      <c r="AG20" s="39">
        <f>ROUND((SUMIFS([1]DATA1415!$L$2:$L$1048576,[1]DATA1415!$C$2:$C$1048576,A20,[1]DATA1415!$E$2:$E$1048576,$A$166,[1]DATA1415!$F$2:$F$1048576,$B$166)-SUMIFS([1]DATA1415!$L$2:$L$1048576,[1]DATA1415!$C$2:$C$1048576,A20,[1]DATA1415!$E$2:$E$1048576,$A$163,[1]DATA1415!$F$2:$F$1048576,$B$166))*100/(VLOOKUP($A20,'[1]TRG 1415'!$A$2:$N$119,4,FALSE)*$H$162),0)</f>
        <v>90</v>
      </c>
      <c r="AH20" s="38">
        <f t="shared" si="26"/>
        <v>113</v>
      </c>
      <c r="AI20" s="39">
        <f t="shared" si="27"/>
        <v>134</v>
      </c>
      <c r="AJ20" s="40" t="str">
        <f t="shared" si="28"/>
        <v>A</v>
      </c>
      <c r="AK20" s="41"/>
      <c r="AL20" s="42"/>
      <c r="AM20" s="43"/>
      <c r="AN20" s="41"/>
      <c r="AO20" s="44">
        <f>VLOOKUP(A20,'[1]TRG 1415'!$A$2:$N$119,14,FALSE)</f>
        <v>10</v>
      </c>
      <c r="AS20" s="45" t="str">
        <f t="shared" si="29"/>
        <v>A</v>
      </c>
      <c r="AT20" s="41">
        <f t="shared" si="16"/>
        <v>1</v>
      </c>
      <c r="AU20" s="41" t="str">
        <f t="shared" si="13"/>
        <v/>
      </c>
      <c r="AV20" s="41" t="str">
        <f t="shared" si="14"/>
        <v/>
      </c>
      <c r="AW20" s="41">
        <f t="shared" si="30"/>
        <v>2</v>
      </c>
    </row>
    <row r="21" spans="1:52" ht="21" outlineLevel="2">
      <c r="A21" s="34">
        <v>204</v>
      </c>
      <c r="B21" s="35" t="s">
        <v>55</v>
      </c>
      <c r="C21" s="36" t="s">
        <v>70</v>
      </c>
      <c r="D21" s="37">
        <v>30</v>
      </c>
      <c r="E21" s="38">
        <f>ROUND(VLOOKUP($A21,'[1]TRG 1415'!$A$2:$N$119,5,FALSE)/12*$B$163,0)</f>
        <v>67500</v>
      </c>
      <c r="F21" s="38">
        <f>SUMIFS([1]DATA1415!$G$2:$G$1048576,[1]DATA1415!$C$2:$C$1048576,A21,[1]DATA1415!$E$2:$E$1048576,$A$166,[1]DATA1415!$F$2:$F$1048576,$B$166)+ SUMIFS([1]DATA1415!$H$2:$H$1048576,[1]DATA1415!$C$2:$C$1048576,A21,[1]DATA1415!$E$2:$E$1048576,$A$166,[1]DATA1415!$F$2:$F$1048576,$B$166)+SUMIFS([1]DATA1415!$Q$2:$Q$1048576,[1]DATA1415!$C$2:$C$1048576,A21,[1]DATA1415!$E$2:$E$1048576,$A$166,[1]DATA1415!$F$2:$F$1048576,$B$166)-(SUMIFS([1]DATA1415!$G$2:$G$1048576,[1]DATA1415!$C$2:$C$1048576,A21,[1]DATA1415!$E$2:$E$1048576,$A$163,[1]DATA1415!$F$2:$F$1048576,$B$166)+ SUMIFS([1]DATA1415!$H$2:$H$1048576,[1]DATA1415!$C$2:$C$1048576,A21,[1]DATA1415!$E$2:$E$1048576,$A$163,[1]DATA1415!$F$2:$F$1048576,$B$166)+SUMIFS([1]DATA1415!$Q$2:$Q$1048576,[1]DATA1415!$C$2:$C$1048576,A21,[1]DATA1415!$E$2:$E$1048576,$A$163,[1]DATA1415!$F$2:$F$1048576,$B$166))</f>
        <v>105402</v>
      </c>
      <c r="G21" s="38">
        <f t="shared" si="17"/>
        <v>156</v>
      </c>
      <c r="H21" s="38">
        <f>ROUND(VLOOKUP($A21,'[1]TRG 1415'!$A$2:$N$119,6,FALSE)/12*$B$163,0)</f>
        <v>4200</v>
      </c>
      <c r="I21" s="38">
        <f>SUMIFS([1]DATA1415!$I$2:$I$1048576,[1]DATA1415!$C$2:$C$1048576,A21,[1]DATA1415!$E$2:$E$1048576,$A$166,[1]DATA1415!$F$2:$F$1048576,$B$166)+ SUMIFS([1]DATA1415!$R$2:$R$1048576,[1]DATA1415!$C$2:$C$1048576,A21,[1]DATA1415!$E$2:$E$1048576,$A$166,[1]DATA1415!$F$2:$F$1048576,$B$166)-(SUMIFS([1]DATA1415!$I$2:$I$1048576,[1]DATA1415!$C$2:$C$1048576,A21,[1]DATA1415!$E$2:$E$1048576,$A$163,[1]DATA1415!$F$2:$F$1048576,$B$166)+ SUMIFS([1]DATA1415!$R$2:$R$1048576,[1]DATA1415!$C$2:$C$1048576,A21,[1]DATA1415!$E$2:$E$1048576,$A$163,[1]DATA1415!$F$2:$F$1048576,$B$166))</f>
        <v>8274</v>
      </c>
      <c r="J21" s="38">
        <f t="shared" si="18"/>
        <v>197</v>
      </c>
      <c r="K21" s="38">
        <f>ROUND(VLOOKUP($A21,'[1]TRG 1415'!$A$2:$N$119,7,FALSE)/12*$B$163,0)</f>
        <v>150</v>
      </c>
      <c r="L21" s="38">
        <f>SUMIFS([1]DATA1415!$N$2:$N$1048576,[1]DATA1415!$C$2:$C$1048576,A21,[1]DATA1415!$E$2:$E$1048576,$A$166,[1]DATA1415!$F$2:$F$1048576,$B$166)+ SUMIFS([1]DATA1415!$S$2:$S$1048576,[1]DATA1415!$C$2:$C$1048576,A21,[1]DATA1415!$E$2:$E$1048576,$A$166,[1]DATA1415!$F$2:$F$1048576,$B$166)-(SUMIFS([1]DATA1415!$N$2:$N$1048576,[1]DATA1415!$C$2:$C$1048576,A21,[1]DATA1415!$E$2:$E$1048576,$A$163,[1]DATA1415!$F$2:$F$1048576,$B$166)+ SUMIFS([1]DATA1415!$S$2:$S$1048576,[1]DATA1415!$C$2:$C$1048576,A21,[1]DATA1415!$E$2:$E$1048576,$A$163,[1]DATA1415!$F$2:$F$1048576,$B$166))</f>
        <v>57</v>
      </c>
      <c r="M21" s="38">
        <f t="shared" si="19"/>
        <v>38</v>
      </c>
      <c r="N21" s="38">
        <f>ROUND(VLOOKUP($A21,'[1]TRG 1415'!$A$2:$N$119,8,FALSE)/12*$B$163,0)</f>
        <v>300</v>
      </c>
      <c r="O21" s="38">
        <f>SUMIFS([1]DATA1415!$M$2:$M$1048576,[1]DATA1415!$C$2:$C$1048576,A21,[1]DATA1415!$E$2:$E$1048576,$A$166,[1]DATA1415!$F$2:$F$1048576,$B$166)-SUMIFS([1]DATA1415!$M$2:$M$1048576,[1]DATA1415!$C$2:$C$1048576,A21,[1]DATA1415!$E$2:$E$1048576,$A$163,[1]DATA1415!$F$2:$F$1048576,$B$166)</f>
        <v>377</v>
      </c>
      <c r="P21" s="38">
        <f t="shared" si="20"/>
        <v>126</v>
      </c>
      <c r="Q21" s="38">
        <f>ROUND(VLOOKUP($A21,'[1]TRG 1415'!$A$2:$N$119,9,FALSE)/12*$B$163,0)</f>
        <v>300</v>
      </c>
      <c r="R21" s="38">
        <f>SUMIFS([1]DATA1415!$U$2:$U$1048576,[1]DATA1415!$C$2:$C$1048576,A21,[1]DATA1415!$E$2:$E$1048576,$A$166,[1]DATA1415!$F$2:$F$1048576,$B$166)-SUMIFS([1]DATA1415!$U$2:$U$1048576,[1]DATA1415!$C$2:$C$1048576,A21,[1]DATA1415!$E$2:$E$1048576,$A$163,[1]DATA1415!$F$2:$F$1048576,$B$166)</f>
        <v>557</v>
      </c>
      <c r="S21" s="38">
        <f t="shared" si="21"/>
        <v>186</v>
      </c>
      <c r="T21" s="38">
        <f>ROUND(VLOOKUP($A21,'[1]TRG 1415'!$A$2:$N$119,11,FALSE)/12*$B$163,0)</f>
        <v>900</v>
      </c>
      <c r="U21" s="38">
        <f>SUMIFS([1]DATA1415!$Y$2:$Y$1048576,[1]DATA1415!$C$2:$C$1048576,A21,[1]DATA1415!$E$2:$E$1048576,$A$166,[1]DATA1415!$F$2:$F$1048576,$B$166)-SUMIFS([1]DATA1415!$Y$2:$Y$1048576,[1]DATA1415!$C$2:$C$1048576,A21,[1]DATA1415!$E$2:$E$1048576,$A$163,[1]DATA1415!$F$2:$F$1048576,$B$166)</f>
        <v>1069</v>
      </c>
      <c r="V21" s="38">
        <f t="shared" si="22"/>
        <v>119</v>
      </c>
      <c r="W21" s="38">
        <f>ROUND(VLOOKUP($A21,'[1]TRG 1415'!$A$2:$N$119,10,FALSE)/12*$B$163,0)</f>
        <v>0</v>
      </c>
      <c r="X21" s="38">
        <f>SUMIFS([1]DATA1415!$X$2:$X$1048576,[1]DATA1415!$C$2:$C$1048576,A21,[1]DATA1415!$E$2:$E$1048576,$A$166,[1]DATA1415!$F$2:$F$1048576,$B$166)-SUMIFS([1]DATA1415!$X$2:$X$1048576,[1]DATA1415!$C$2:$C$1048576,A21,[1]DATA1415!$E$2:$E$1048576,$A$163,[1]DATA1415!$F$2:$F$1048576,$B$166)</f>
        <v>0</v>
      </c>
      <c r="Y21" s="38">
        <f t="shared" si="23"/>
        <v>0</v>
      </c>
      <c r="Z21" s="38">
        <f>ROUND(VLOOKUP($A21,'[1]TRG 1415'!$A$2:$N$119,12,FALSE)/12*$B$163,0)</f>
        <v>125</v>
      </c>
      <c r="AA21" s="38">
        <f>SUMIFS([1]DATA1415!$Z$2:$Z$1048576,[1]DATA1415!$C$2:$C$1048576,A21,[1]DATA1415!$E$2:$E$1048576,$A$166,[1]DATA1415!$F$2:$F$1048576,$B$166)-SUMIFS([1]DATA1415!$Z$2:$Z$1048576,[1]DATA1415!$C$2:$C$1048576,A21,[1]DATA1415!$E$2:$E$1048576,$A$163,[1]DATA1415!$F$2:$F$1048576,$B$166)</f>
        <v>336</v>
      </c>
      <c r="AB21" s="38">
        <f t="shared" si="24"/>
        <v>269</v>
      </c>
      <c r="AC21" s="38">
        <f>ROUND(VLOOKUP($A21,'[1]TRG 1415'!$A$2:$N$119,13,FALSE)/12*$B$163,0)</f>
        <v>14400</v>
      </c>
      <c r="AD21" s="38">
        <f>SUMIFS([1]DATA1415!$V$2:$V$1048576,[1]DATA1415!$C$2:$C$1048576,A21,[1]DATA1415!$E$2:$E$1048576,$A$166,[1]DATA1415!$F$2:$F$1048576,$B$166)-SUMIFS([1]DATA1415!$V$2:$V$1048576,[1]DATA1415!$C$2:$C$1048576,A21,[1]DATA1415!$E$2:$E$1048576,$A$163,[1]DATA1415!$F$2:$F$1048576,$B$166)</f>
        <v>24265</v>
      </c>
      <c r="AE21" s="38">
        <f t="shared" si="25"/>
        <v>169</v>
      </c>
      <c r="AF21" s="38">
        <f>IF(VLOOKUP($A21,'[1]TRG 1415'!$A$2:$N$119,4,FALSE)&gt;0,80,0)</f>
        <v>80</v>
      </c>
      <c r="AG21" s="39">
        <f>ROUND((SUMIFS([1]DATA1415!$L$2:$L$1048576,[1]DATA1415!$C$2:$C$1048576,A21,[1]DATA1415!$E$2:$E$1048576,$A$166,[1]DATA1415!$F$2:$F$1048576,$B$166)-SUMIFS([1]DATA1415!$L$2:$L$1048576,[1]DATA1415!$C$2:$C$1048576,A21,[1]DATA1415!$E$2:$E$1048576,$A$163,[1]DATA1415!$F$2:$F$1048576,$B$166))*100/(VLOOKUP($A21,'[1]TRG 1415'!$A$2:$N$119,4,FALSE)*$H$162),0)</f>
        <v>118</v>
      </c>
      <c r="AH21" s="38">
        <f t="shared" si="26"/>
        <v>148</v>
      </c>
      <c r="AI21" s="39">
        <f t="shared" si="27"/>
        <v>156</v>
      </c>
      <c r="AJ21" s="40" t="str">
        <f t="shared" si="28"/>
        <v>A</v>
      </c>
      <c r="AK21" s="41"/>
      <c r="AL21" s="42"/>
      <c r="AM21" s="43"/>
      <c r="AN21" s="41"/>
      <c r="AO21" s="44">
        <f>VLOOKUP(A21,'[1]TRG 1415'!$A$2:$N$119,14,FALSE)</f>
        <v>9</v>
      </c>
      <c r="AS21" s="45" t="str">
        <f t="shared" si="29"/>
        <v>A</v>
      </c>
      <c r="AT21" s="41">
        <f t="shared" si="16"/>
        <v>1</v>
      </c>
      <c r="AU21" s="41" t="str">
        <f t="shared" si="13"/>
        <v/>
      </c>
      <c r="AV21" s="41" t="str">
        <f t="shared" si="14"/>
        <v/>
      </c>
      <c r="AW21" s="41">
        <f t="shared" si="30"/>
        <v>2</v>
      </c>
    </row>
    <row r="22" spans="1:52" ht="21" outlineLevel="2">
      <c r="A22" s="34">
        <v>205</v>
      </c>
      <c r="B22" s="35" t="s">
        <v>71</v>
      </c>
      <c r="C22" s="36" t="s">
        <v>66</v>
      </c>
      <c r="D22" s="37">
        <v>140</v>
      </c>
      <c r="E22" s="38">
        <f>ROUND(VLOOKUP($A22,'[1]TRG 1415'!$A$2:$N$119,5,FALSE)/12*$B$163,0)</f>
        <v>96000</v>
      </c>
      <c r="F22" s="38">
        <f>SUMIFS([1]DATA1415!$G$2:$G$1048576,[1]DATA1415!$C$2:$C$1048576,A22,[1]DATA1415!$E$2:$E$1048576,$A$166,[1]DATA1415!$F$2:$F$1048576,$B$166)+ SUMIFS([1]DATA1415!$H$2:$H$1048576,[1]DATA1415!$C$2:$C$1048576,A22,[1]DATA1415!$E$2:$E$1048576,$A$166,[1]DATA1415!$F$2:$F$1048576,$B$166)+SUMIFS([1]DATA1415!$Q$2:$Q$1048576,[1]DATA1415!$C$2:$C$1048576,A22,[1]DATA1415!$E$2:$E$1048576,$A$166,[1]DATA1415!$F$2:$F$1048576,$B$166)-(SUMIFS([1]DATA1415!$G$2:$G$1048576,[1]DATA1415!$C$2:$C$1048576,A22,[1]DATA1415!$E$2:$E$1048576,$A$163,[1]DATA1415!$F$2:$F$1048576,$B$166)+ SUMIFS([1]DATA1415!$H$2:$H$1048576,[1]DATA1415!$C$2:$C$1048576,A22,[1]DATA1415!$E$2:$E$1048576,$A$163,[1]DATA1415!$F$2:$F$1048576,$B$166)+SUMIFS([1]DATA1415!$Q$2:$Q$1048576,[1]DATA1415!$C$2:$C$1048576,A22,[1]DATA1415!$E$2:$E$1048576,$A$163,[1]DATA1415!$F$2:$F$1048576,$B$166))</f>
        <v>91805</v>
      </c>
      <c r="G22" s="38">
        <f t="shared" si="17"/>
        <v>96</v>
      </c>
      <c r="H22" s="38">
        <f>ROUND(VLOOKUP($A22,'[1]TRG 1415'!$A$2:$N$119,6,FALSE)/12*$B$163,0)</f>
        <v>15000</v>
      </c>
      <c r="I22" s="38">
        <f>SUMIFS([1]DATA1415!$I$2:$I$1048576,[1]DATA1415!$C$2:$C$1048576,A22,[1]DATA1415!$E$2:$E$1048576,$A$166,[1]DATA1415!$F$2:$F$1048576,$B$166)+ SUMIFS([1]DATA1415!$R$2:$R$1048576,[1]DATA1415!$C$2:$C$1048576,A22,[1]DATA1415!$E$2:$E$1048576,$A$166,[1]DATA1415!$F$2:$F$1048576,$B$166)-(SUMIFS([1]DATA1415!$I$2:$I$1048576,[1]DATA1415!$C$2:$C$1048576,A22,[1]DATA1415!$E$2:$E$1048576,$A$163,[1]DATA1415!$F$2:$F$1048576,$B$166)+ SUMIFS([1]DATA1415!$R$2:$R$1048576,[1]DATA1415!$C$2:$C$1048576,A22,[1]DATA1415!$E$2:$E$1048576,$A$163,[1]DATA1415!$F$2:$F$1048576,$B$166))</f>
        <v>13625</v>
      </c>
      <c r="J22" s="38">
        <f t="shared" si="18"/>
        <v>91</v>
      </c>
      <c r="K22" s="38">
        <f>ROUND(VLOOKUP($A22,'[1]TRG 1415'!$A$2:$N$119,7,FALSE)/12*$B$163,0)</f>
        <v>2700</v>
      </c>
      <c r="L22" s="38">
        <f>SUMIFS([1]DATA1415!$N$2:$N$1048576,[1]DATA1415!$C$2:$C$1048576,A22,[1]DATA1415!$E$2:$E$1048576,$A$166,[1]DATA1415!$F$2:$F$1048576,$B$166)+ SUMIFS([1]DATA1415!$S$2:$S$1048576,[1]DATA1415!$C$2:$C$1048576,A22,[1]DATA1415!$E$2:$E$1048576,$A$166,[1]DATA1415!$F$2:$F$1048576,$B$166)-(SUMIFS([1]DATA1415!$N$2:$N$1048576,[1]DATA1415!$C$2:$C$1048576,A22,[1]DATA1415!$E$2:$E$1048576,$A$163,[1]DATA1415!$F$2:$F$1048576,$B$166)+ SUMIFS([1]DATA1415!$S$2:$S$1048576,[1]DATA1415!$C$2:$C$1048576,A22,[1]DATA1415!$E$2:$E$1048576,$A$163,[1]DATA1415!$F$2:$F$1048576,$B$166))</f>
        <v>3329</v>
      </c>
      <c r="M22" s="38">
        <f t="shared" si="19"/>
        <v>123</v>
      </c>
      <c r="N22" s="38">
        <f>ROUND(VLOOKUP($A22,'[1]TRG 1415'!$A$2:$N$119,8,FALSE)/12*$B$163,0)</f>
        <v>900</v>
      </c>
      <c r="O22" s="38">
        <f>SUMIFS([1]DATA1415!$M$2:$M$1048576,[1]DATA1415!$C$2:$C$1048576,A22,[1]DATA1415!$E$2:$E$1048576,$A$166,[1]DATA1415!$F$2:$F$1048576,$B$166)-SUMIFS([1]DATA1415!$M$2:$M$1048576,[1]DATA1415!$C$2:$C$1048576,A22,[1]DATA1415!$E$2:$E$1048576,$A$163,[1]DATA1415!$F$2:$F$1048576,$B$166)</f>
        <v>784</v>
      </c>
      <c r="P22" s="38">
        <f t="shared" si="20"/>
        <v>87</v>
      </c>
      <c r="Q22" s="38">
        <f>ROUND(VLOOKUP($A22,'[1]TRG 1415'!$A$2:$N$119,9,FALSE)/12*$B$163,0)</f>
        <v>4800</v>
      </c>
      <c r="R22" s="38">
        <f>SUMIFS([1]DATA1415!$U$2:$U$1048576,[1]DATA1415!$C$2:$C$1048576,A22,[1]DATA1415!$E$2:$E$1048576,$A$166,[1]DATA1415!$F$2:$F$1048576,$B$166)-SUMIFS([1]DATA1415!$U$2:$U$1048576,[1]DATA1415!$C$2:$C$1048576,A22,[1]DATA1415!$E$2:$E$1048576,$A$163,[1]DATA1415!$F$2:$F$1048576,$B$166)</f>
        <v>5120</v>
      </c>
      <c r="S22" s="38">
        <f t="shared" si="21"/>
        <v>107</v>
      </c>
      <c r="T22" s="38">
        <f>ROUND(VLOOKUP($A22,'[1]TRG 1415'!$A$2:$N$119,11,FALSE)/12*$B$163,0)</f>
        <v>600</v>
      </c>
      <c r="U22" s="38">
        <f>SUMIFS([1]DATA1415!$Y$2:$Y$1048576,[1]DATA1415!$C$2:$C$1048576,A22,[1]DATA1415!$E$2:$E$1048576,$A$166,[1]DATA1415!$F$2:$F$1048576,$B$166)-SUMIFS([1]DATA1415!$Y$2:$Y$1048576,[1]DATA1415!$C$2:$C$1048576,A22,[1]DATA1415!$E$2:$E$1048576,$A$163,[1]DATA1415!$F$2:$F$1048576,$B$166)</f>
        <v>981</v>
      </c>
      <c r="V22" s="38">
        <f t="shared" si="22"/>
        <v>164</v>
      </c>
      <c r="W22" s="38">
        <f>ROUND(VLOOKUP($A22,'[1]TRG 1415'!$A$2:$N$119,10,FALSE)/12*$B$163,0)</f>
        <v>4800</v>
      </c>
      <c r="X22" s="38">
        <f>SUMIFS([1]DATA1415!$X$2:$X$1048576,[1]DATA1415!$C$2:$C$1048576,A22,[1]DATA1415!$E$2:$E$1048576,$A$166,[1]DATA1415!$F$2:$F$1048576,$B$166)-SUMIFS([1]DATA1415!$X$2:$X$1048576,[1]DATA1415!$C$2:$C$1048576,A22,[1]DATA1415!$E$2:$E$1048576,$A$163,[1]DATA1415!$F$2:$F$1048576,$B$166)</f>
        <v>8819</v>
      </c>
      <c r="Y22" s="38">
        <f t="shared" si="23"/>
        <v>184</v>
      </c>
      <c r="Z22" s="38">
        <f>ROUND(VLOOKUP($A22,'[1]TRG 1415'!$A$2:$N$119,12,FALSE)/12*$B$163,0)</f>
        <v>300</v>
      </c>
      <c r="AA22" s="38">
        <f>SUMIFS([1]DATA1415!$Z$2:$Z$1048576,[1]DATA1415!$C$2:$C$1048576,A22,[1]DATA1415!$E$2:$E$1048576,$A$166,[1]DATA1415!$F$2:$F$1048576,$B$166)-SUMIFS([1]DATA1415!$Z$2:$Z$1048576,[1]DATA1415!$C$2:$C$1048576,A22,[1]DATA1415!$E$2:$E$1048576,$A$163,[1]DATA1415!$F$2:$F$1048576,$B$166)</f>
        <v>305</v>
      </c>
      <c r="AB22" s="38">
        <f t="shared" si="24"/>
        <v>102</v>
      </c>
      <c r="AC22" s="38">
        <f>ROUND(VLOOKUP($A22,'[1]TRG 1415'!$A$2:$N$119,13,FALSE)/12*$B$163,0)</f>
        <v>81000</v>
      </c>
      <c r="AD22" s="38">
        <f>SUMIFS([1]DATA1415!$V$2:$V$1048576,[1]DATA1415!$C$2:$C$1048576,A22,[1]DATA1415!$E$2:$E$1048576,$A$166,[1]DATA1415!$F$2:$F$1048576,$B$166)-SUMIFS([1]DATA1415!$V$2:$V$1048576,[1]DATA1415!$C$2:$C$1048576,A22,[1]DATA1415!$E$2:$E$1048576,$A$163,[1]DATA1415!$F$2:$F$1048576,$B$166)</f>
        <v>84284</v>
      </c>
      <c r="AE22" s="38">
        <f t="shared" si="25"/>
        <v>104</v>
      </c>
      <c r="AF22" s="38">
        <f>IF(VLOOKUP($A22,'[1]TRG 1415'!$A$2:$N$119,4,FALSE)&gt;0,80,0)</f>
        <v>80</v>
      </c>
      <c r="AG22" s="39">
        <f>ROUND((SUMIFS([1]DATA1415!$L$2:$L$1048576,[1]DATA1415!$C$2:$C$1048576,A22,[1]DATA1415!$E$2:$E$1048576,$A$166,[1]DATA1415!$F$2:$F$1048576,$B$166)-SUMIFS([1]DATA1415!$L$2:$L$1048576,[1]DATA1415!$C$2:$C$1048576,A22,[1]DATA1415!$E$2:$E$1048576,$A$163,[1]DATA1415!$F$2:$F$1048576,$B$166))*100/(VLOOKUP($A22,'[1]TRG 1415'!$A$2:$N$119,4,FALSE)*$H$162),0)</f>
        <v>72</v>
      </c>
      <c r="AH22" s="38">
        <f t="shared" si="26"/>
        <v>90</v>
      </c>
      <c r="AI22" s="39">
        <f t="shared" si="27"/>
        <v>115</v>
      </c>
      <c r="AJ22" s="40" t="str">
        <f t="shared" si="28"/>
        <v>A</v>
      </c>
      <c r="AK22" s="41"/>
      <c r="AL22" s="42"/>
      <c r="AM22" s="43"/>
      <c r="AN22" s="41"/>
      <c r="AO22" s="44">
        <f>VLOOKUP(A22,'[1]TRG 1415'!$A$2:$N$119,14,FALSE)</f>
        <v>10</v>
      </c>
      <c r="AS22" s="45" t="str">
        <f t="shared" si="29"/>
        <v>A</v>
      </c>
      <c r="AT22" s="41">
        <f t="shared" si="16"/>
        <v>1</v>
      </c>
      <c r="AU22" s="41" t="str">
        <f t="shared" si="13"/>
        <v/>
      </c>
      <c r="AV22" s="41" t="str">
        <f t="shared" si="14"/>
        <v/>
      </c>
      <c r="AW22" s="41">
        <f t="shared" si="30"/>
        <v>2</v>
      </c>
    </row>
    <row r="23" spans="1:52" ht="21" outlineLevel="2">
      <c r="A23" s="34">
        <v>206</v>
      </c>
      <c r="B23" s="35" t="s">
        <v>55</v>
      </c>
      <c r="C23" s="36" t="s">
        <v>72</v>
      </c>
      <c r="D23" s="37">
        <v>30</v>
      </c>
      <c r="E23" s="38">
        <f>ROUND(VLOOKUP($A23,'[1]TRG 1415'!$A$2:$N$119,5,FALSE)/12*$B$163,0)</f>
        <v>67500</v>
      </c>
      <c r="F23" s="38">
        <f>SUMIFS([1]DATA1415!$G$2:$G$1048576,[1]DATA1415!$C$2:$C$1048576,A23,[1]DATA1415!$E$2:$E$1048576,$A$166,[1]DATA1415!$F$2:$F$1048576,$B$166)+ SUMIFS([1]DATA1415!$H$2:$H$1048576,[1]DATA1415!$C$2:$C$1048576,A23,[1]DATA1415!$E$2:$E$1048576,$A$166,[1]DATA1415!$F$2:$F$1048576,$B$166)+SUMIFS([1]DATA1415!$Q$2:$Q$1048576,[1]DATA1415!$C$2:$C$1048576,A23,[1]DATA1415!$E$2:$E$1048576,$A$166,[1]DATA1415!$F$2:$F$1048576,$B$166)-(SUMIFS([1]DATA1415!$G$2:$G$1048576,[1]DATA1415!$C$2:$C$1048576,A23,[1]DATA1415!$E$2:$E$1048576,$A$163,[1]DATA1415!$F$2:$F$1048576,$B$166)+ SUMIFS([1]DATA1415!$H$2:$H$1048576,[1]DATA1415!$C$2:$C$1048576,A23,[1]DATA1415!$E$2:$E$1048576,$A$163,[1]DATA1415!$F$2:$F$1048576,$B$166)+SUMIFS([1]DATA1415!$Q$2:$Q$1048576,[1]DATA1415!$C$2:$C$1048576,A23,[1]DATA1415!$E$2:$E$1048576,$A$163,[1]DATA1415!$F$2:$F$1048576,$B$166))</f>
        <v>66639</v>
      </c>
      <c r="G23" s="38">
        <f t="shared" si="17"/>
        <v>99</v>
      </c>
      <c r="H23" s="38">
        <f>ROUND(VLOOKUP($A23,'[1]TRG 1415'!$A$2:$N$119,6,FALSE)/12*$B$163,0)</f>
        <v>4200</v>
      </c>
      <c r="I23" s="38">
        <f>SUMIFS([1]DATA1415!$I$2:$I$1048576,[1]DATA1415!$C$2:$C$1048576,A23,[1]DATA1415!$E$2:$E$1048576,$A$166,[1]DATA1415!$F$2:$F$1048576,$B$166)+ SUMIFS([1]DATA1415!$R$2:$R$1048576,[1]DATA1415!$C$2:$C$1048576,A23,[1]DATA1415!$E$2:$E$1048576,$A$166,[1]DATA1415!$F$2:$F$1048576,$B$166)-(SUMIFS([1]DATA1415!$I$2:$I$1048576,[1]DATA1415!$C$2:$C$1048576,A23,[1]DATA1415!$E$2:$E$1048576,$A$163,[1]DATA1415!$F$2:$F$1048576,$B$166)+ SUMIFS([1]DATA1415!$R$2:$R$1048576,[1]DATA1415!$C$2:$C$1048576,A23,[1]DATA1415!$E$2:$E$1048576,$A$163,[1]DATA1415!$F$2:$F$1048576,$B$166))</f>
        <v>4150</v>
      </c>
      <c r="J23" s="38">
        <f t="shared" si="18"/>
        <v>99</v>
      </c>
      <c r="K23" s="38">
        <f>ROUND(VLOOKUP($A23,'[1]TRG 1415'!$A$2:$N$119,7,FALSE)/12*$B$163,0)</f>
        <v>0</v>
      </c>
      <c r="L23" s="38">
        <f>SUMIFS([1]DATA1415!$N$2:$N$1048576,[1]DATA1415!$C$2:$C$1048576,A23,[1]DATA1415!$E$2:$E$1048576,$A$166,[1]DATA1415!$F$2:$F$1048576,$B$166)+ SUMIFS([1]DATA1415!$S$2:$S$1048576,[1]DATA1415!$C$2:$C$1048576,A23,[1]DATA1415!$E$2:$E$1048576,$A$166,[1]DATA1415!$F$2:$F$1048576,$B$166)-(SUMIFS([1]DATA1415!$N$2:$N$1048576,[1]DATA1415!$C$2:$C$1048576,A23,[1]DATA1415!$E$2:$E$1048576,$A$163,[1]DATA1415!$F$2:$F$1048576,$B$166)+ SUMIFS([1]DATA1415!$S$2:$S$1048576,[1]DATA1415!$C$2:$C$1048576,A23,[1]DATA1415!$E$2:$E$1048576,$A$163,[1]DATA1415!$F$2:$F$1048576,$B$166))</f>
        <v>0</v>
      </c>
      <c r="M23" s="38">
        <f t="shared" si="19"/>
        <v>0</v>
      </c>
      <c r="N23" s="38">
        <f>ROUND(VLOOKUP($A23,'[1]TRG 1415'!$A$2:$N$119,8,FALSE)/12*$B$163,0)</f>
        <v>300</v>
      </c>
      <c r="O23" s="38">
        <f>SUMIFS([1]DATA1415!$M$2:$M$1048576,[1]DATA1415!$C$2:$C$1048576,A23,[1]DATA1415!$E$2:$E$1048576,$A$166,[1]DATA1415!$F$2:$F$1048576,$B$166)-SUMIFS([1]DATA1415!$M$2:$M$1048576,[1]DATA1415!$C$2:$C$1048576,A23,[1]DATA1415!$E$2:$E$1048576,$A$163,[1]DATA1415!$F$2:$F$1048576,$B$166)</f>
        <v>123</v>
      </c>
      <c r="P23" s="38">
        <f t="shared" si="20"/>
        <v>41</v>
      </c>
      <c r="Q23" s="38">
        <f>ROUND(VLOOKUP($A23,'[1]TRG 1415'!$A$2:$N$119,9,FALSE)/12*$B$163,0)</f>
        <v>300</v>
      </c>
      <c r="R23" s="38">
        <f>SUMIFS([1]DATA1415!$U$2:$U$1048576,[1]DATA1415!$C$2:$C$1048576,A23,[1]DATA1415!$E$2:$E$1048576,$A$166,[1]DATA1415!$F$2:$F$1048576,$B$166)-SUMIFS([1]DATA1415!$U$2:$U$1048576,[1]DATA1415!$C$2:$C$1048576,A23,[1]DATA1415!$E$2:$E$1048576,$A$163,[1]DATA1415!$F$2:$F$1048576,$B$166)</f>
        <v>112</v>
      </c>
      <c r="S23" s="38">
        <f t="shared" si="21"/>
        <v>37</v>
      </c>
      <c r="T23" s="38">
        <f>ROUND(VLOOKUP($A23,'[1]TRG 1415'!$A$2:$N$119,11,FALSE)/12*$B$163,0)</f>
        <v>900</v>
      </c>
      <c r="U23" s="38">
        <f>SUMIFS([1]DATA1415!$Y$2:$Y$1048576,[1]DATA1415!$C$2:$C$1048576,A23,[1]DATA1415!$E$2:$E$1048576,$A$166,[1]DATA1415!$F$2:$F$1048576,$B$166)-SUMIFS([1]DATA1415!$Y$2:$Y$1048576,[1]DATA1415!$C$2:$C$1048576,A23,[1]DATA1415!$E$2:$E$1048576,$A$163,[1]DATA1415!$F$2:$F$1048576,$B$166)</f>
        <v>1906</v>
      </c>
      <c r="V23" s="38">
        <f t="shared" si="22"/>
        <v>212</v>
      </c>
      <c r="W23" s="38">
        <f>ROUND(VLOOKUP($A23,'[1]TRG 1415'!$A$2:$N$119,10,FALSE)/12*$B$163,0)</f>
        <v>0</v>
      </c>
      <c r="X23" s="38">
        <f>SUMIFS([1]DATA1415!$X$2:$X$1048576,[1]DATA1415!$C$2:$C$1048576,A23,[1]DATA1415!$E$2:$E$1048576,$A$166,[1]DATA1415!$F$2:$F$1048576,$B$166)-SUMIFS([1]DATA1415!$X$2:$X$1048576,[1]DATA1415!$C$2:$C$1048576,A23,[1]DATA1415!$E$2:$E$1048576,$A$163,[1]DATA1415!$F$2:$F$1048576,$B$166)</f>
        <v>0</v>
      </c>
      <c r="Y23" s="38">
        <f t="shared" si="23"/>
        <v>0</v>
      </c>
      <c r="Z23" s="38">
        <f>ROUND(VLOOKUP($A23,'[1]TRG 1415'!$A$2:$N$119,12,FALSE)/12*$B$163,0)</f>
        <v>125</v>
      </c>
      <c r="AA23" s="38">
        <f>SUMIFS([1]DATA1415!$Z$2:$Z$1048576,[1]DATA1415!$C$2:$C$1048576,A23,[1]DATA1415!$E$2:$E$1048576,$A$166,[1]DATA1415!$F$2:$F$1048576,$B$166)-SUMIFS([1]DATA1415!$Z$2:$Z$1048576,[1]DATA1415!$C$2:$C$1048576,A23,[1]DATA1415!$E$2:$E$1048576,$A$163,[1]DATA1415!$F$2:$F$1048576,$B$166)</f>
        <v>552</v>
      </c>
      <c r="AB23" s="38">
        <f t="shared" si="24"/>
        <v>442</v>
      </c>
      <c r="AC23" s="38">
        <f>ROUND(VLOOKUP($A23,'[1]TRG 1415'!$A$2:$N$119,13,FALSE)/12*$B$163,0)</f>
        <v>14400</v>
      </c>
      <c r="AD23" s="38">
        <f>SUMIFS([1]DATA1415!$V$2:$V$1048576,[1]DATA1415!$C$2:$C$1048576,A23,[1]DATA1415!$E$2:$E$1048576,$A$166,[1]DATA1415!$F$2:$F$1048576,$B$166)-SUMIFS([1]DATA1415!$V$2:$V$1048576,[1]DATA1415!$C$2:$C$1048576,A23,[1]DATA1415!$E$2:$E$1048576,$A$163,[1]DATA1415!$F$2:$F$1048576,$B$166)</f>
        <v>26079</v>
      </c>
      <c r="AE23" s="38">
        <f t="shared" si="25"/>
        <v>181</v>
      </c>
      <c r="AF23" s="38">
        <f>IF(VLOOKUP($A23,'[1]TRG 1415'!$A$2:$N$119,4,FALSE)&gt;0,80,0)</f>
        <v>80</v>
      </c>
      <c r="AG23" s="39">
        <f>ROUND((SUMIFS([1]DATA1415!$L$2:$L$1048576,[1]DATA1415!$C$2:$C$1048576,A23,[1]DATA1415!$E$2:$E$1048576,$A$166,[1]DATA1415!$F$2:$F$1048576,$B$166)-SUMIFS([1]DATA1415!$L$2:$L$1048576,[1]DATA1415!$C$2:$C$1048576,A23,[1]DATA1415!$E$2:$E$1048576,$A$163,[1]DATA1415!$F$2:$F$1048576,$B$166))*100/(VLOOKUP($A23,'[1]TRG 1415'!$A$2:$N$119,4,FALSE)*$H$162),0)</f>
        <v>86</v>
      </c>
      <c r="AH23" s="38">
        <f t="shared" si="26"/>
        <v>108</v>
      </c>
      <c r="AI23" s="39">
        <f t="shared" si="27"/>
        <v>152</v>
      </c>
      <c r="AJ23" s="40" t="str">
        <f t="shared" si="28"/>
        <v>A</v>
      </c>
      <c r="AK23" s="41"/>
      <c r="AL23" s="42"/>
      <c r="AM23" s="43"/>
      <c r="AN23" s="41"/>
      <c r="AO23" s="44">
        <f>VLOOKUP(A23,'[1]TRG 1415'!$A$2:$N$119,14,FALSE)</f>
        <v>8</v>
      </c>
      <c r="AS23" s="45" t="str">
        <f t="shared" si="29"/>
        <v>A</v>
      </c>
      <c r="AT23" s="41">
        <f t="shared" si="16"/>
        <v>1</v>
      </c>
      <c r="AU23" s="41" t="str">
        <f t="shared" si="13"/>
        <v/>
      </c>
      <c r="AV23" s="41" t="str">
        <f t="shared" si="14"/>
        <v/>
      </c>
      <c r="AW23" s="41">
        <f t="shared" si="30"/>
        <v>2</v>
      </c>
    </row>
    <row r="24" spans="1:52" ht="21" outlineLevel="2">
      <c r="A24" s="34">
        <v>207</v>
      </c>
      <c r="B24" s="35" t="s">
        <v>55</v>
      </c>
      <c r="C24" s="36" t="s">
        <v>73</v>
      </c>
      <c r="D24" s="37">
        <v>30</v>
      </c>
      <c r="E24" s="38">
        <f>ROUND(VLOOKUP($A24,'[1]TRG 1415'!$A$2:$N$119,5,FALSE)/12*$B$163,0)</f>
        <v>67500</v>
      </c>
      <c r="F24" s="38">
        <f>SUMIFS([1]DATA1415!$G$2:$G$1048576,[1]DATA1415!$C$2:$C$1048576,A24,[1]DATA1415!$E$2:$E$1048576,$A$166,[1]DATA1415!$F$2:$F$1048576,$B$166)+ SUMIFS([1]DATA1415!$H$2:$H$1048576,[1]DATA1415!$C$2:$C$1048576,A24,[1]DATA1415!$E$2:$E$1048576,$A$166,[1]DATA1415!$F$2:$F$1048576,$B$166)+SUMIFS([1]DATA1415!$Q$2:$Q$1048576,[1]DATA1415!$C$2:$C$1048576,A24,[1]DATA1415!$E$2:$E$1048576,$A$166,[1]DATA1415!$F$2:$F$1048576,$B$166)-(SUMIFS([1]DATA1415!$G$2:$G$1048576,[1]DATA1415!$C$2:$C$1048576,A24,[1]DATA1415!$E$2:$E$1048576,$A$163,[1]DATA1415!$F$2:$F$1048576,$B$166)+ SUMIFS([1]DATA1415!$H$2:$H$1048576,[1]DATA1415!$C$2:$C$1048576,A24,[1]DATA1415!$E$2:$E$1048576,$A$163,[1]DATA1415!$F$2:$F$1048576,$B$166)+SUMIFS([1]DATA1415!$Q$2:$Q$1048576,[1]DATA1415!$C$2:$C$1048576,A24,[1]DATA1415!$E$2:$E$1048576,$A$163,[1]DATA1415!$F$2:$F$1048576,$B$166))</f>
        <v>67675</v>
      </c>
      <c r="G24" s="38">
        <f t="shared" si="17"/>
        <v>100</v>
      </c>
      <c r="H24" s="38">
        <f>ROUND(VLOOKUP($A24,'[1]TRG 1415'!$A$2:$N$119,6,FALSE)/12*$B$163,0)</f>
        <v>4200</v>
      </c>
      <c r="I24" s="38">
        <f>SUMIFS([1]DATA1415!$I$2:$I$1048576,[1]DATA1415!$C$2:$C$1048576,A24,[1]DATA1415!$E$2:$E$1048576,$A$166,[1]DATA1415!$F$2:$F$1048576,$B$166)+ SUMIFS([1]DATA1415!$R$2:$R$1048576,[1]DATA1415!$C$2:$C$1048576,A24,[1]DATA1415!$E$2:$E$1048576,$A$166,[1]DATA1415!$F$2:$F$1048576,$B$166)-(SUMIFS([1]DATA1415!$I$2:$I$1048576,[1]DATA1415!$C$2:$C$1048576,A24,[1]DATA1415!$E$2:$E$1048576,$A$163,[1]DATA1415!$F$2:$F$1048576,$B$166)+ SUMIFS([1]DATA1415!$R$2:$R$1048576,[1]DATA1415!$C$2:$C$1048576,A24,[1]DATA1415!$E$2:$E$1048576,$A$163,[1]DATA1415!$F$2:$F$1048576,$B$166))</f>
        <v>4484</v>
      </c>
      <c r="J24" s="38">
        <f t="shared" si="18"/>
        <v>107</v>
      </c>
      <c r="K24" s="38">
        <f>ROUND(VLOOKUP($A24,'[1]TRG 1415'!$A$2:$N$119,7,FALSE)/12*$B$163,0)</f>
        <v>0</v>
      </c>
      <c r="L24" s="38">
        <f>SUMIFS([1]DATA1415!$N$2:$N$1048576,[1]DATA1415!$C$2:$C$1048576,A24,[1]DATA1415!$E$2:$E$1048576,$A$166,[1]DATA1415!$F$2:$F$1048576,$B$166)+ SUMIFS([1]DATA1415!$S$2:$S$1048576,[1]DATA1415!$C$2:$C$1048576,A24,[1]DATA1415!$E$2:$E$1048576,$A$166,[1]DATA1415!$F$2:$F$1048576,$B$166)-(SUMIFS([1]DATA1415!$N$2:$N$1048576,[1]DATA1415!$C$2:$C$1048576,A24,[1]DATA1415!$E$2:$E$1048576,$A$163,[1]DATA1415!$F$2:$F$1048576,$B$166)+ SUMIFS([1]DATA1415!$S$2:$S$1048576,[1]DATA1415!$C$2:$C$1048576,A24,[1]DATA1415!$E$2:$E$1048576,$A$163,[1]DATA1415!$F$2:$F$1048576,$B$166))</f>
        <v>20</v>
      </c>
      <c r="M24" s="38">
        <f t="shared" si="19"/>
        <v>0</v>
      </c>
      <c r="N24" s="38">
        <f>ROUND(VLOOKUP($A24,'[1]TRG 1415'!$A$2:$N$119,8,FALSE)/12*$B$163,0)</f>
        <v>300</v>
      </c>
      <c r="O24" s="38">
        <f>SUMIFS([1]DATA1415!$M$2:$M$1048576,[1]DATA1415!$C$2:$C$1048576,A24,[1]DATA1415!$E$2:$E$1048576,$A$166,[1]DATA1415!$F$2:$F$1048576,$B$166)-SUMIFS([1]DATA1415!$M$2:$M$1048576,[1]DATA1415!$C$2:$C$1048576,A24,[1]DATA1415!$E$2:$E$1048576,$A$163,[1]DATA1415!$F$2:$F$1048576,$B$166)</f>
        <v>333</v>
      </c>
      <c r="P24" s="38">
        <f t="shared" si="20"/>
        <v>111</v>
      </c>
      <c r="Q24" s="38">
        <f>ROUND(VLOOKUP($A24,'[1]TRG 1415'!$A$2:$N$119,9,FALSE)/12*$B$163,0)</f>
        <v>300</v>
      </c>
      <c r="R24" s="38">
        <f>SUMIFS([1]DATA1415!$U$2:$U$1048576,[1]DATA1415!$C$2:$C$1048576,A24,[1]DATA1415!$E$2:$E$1048576,$A$166,[1]DATA1415!$F$2:$F$1048576,$B$166)-SUMIFS([1]DATA1415!$U$2:$U$1048576,[1]DATA1415!$C$2:$C$1048576,A24,[1]DATA1415!$E$2:$E$1048576,$A$163,[1]DATA1415!$F$2:$F$1048576,$B$166)</f>
        <v>394</v>
      </c>
      <c r="S24" s="38">
        <f t="shared" si="21"/>
        <v>131</v>
      </c>
      <c r="T24" s="38">
        <f>ROUND(VLOOKUP($A24,'[1]TRG 1415'!$A$2:$N$119,11,FALSE)/12*$B$163,0)</f>
        <v>900</v>
      </c>
      <c r="U24" s="38">
        <f>SUMIFS([1]DATA1415!$Y$2:$Y$1048576,[1]DATA1415!$C$2:$C$1048576,A24,[1]DATA1415!$E$2:$E$1048576,$A$166,[1]DATA1415!$F$2:$F$1048576,$B$166)-SUMIFS([1]DATA1415!$Y$2:$Y$1048576,[1]DATA1415!$C$2:$C$1048576,A24,[1]DATA1415!$E$2:$E$1048576,$A$163,[1]DATA1415!$F$2:$F$1048576,$B$166)</f>
        <v>2369</v>
      </c>
      <c r="V24" s="38">
        <f t="shared" si="22"/>
        <v>263</v>
      </c>
      <c r="W24" s="38">
        <f>ROUND(VLOOKUP($A24,'[1]TRG 1415'!$A$2:$N$119,10,FALSE)/12*$B$163,0)</f>
        <v>0</v>
      </c>
      <c r="X24" s="38">
        <f>SUMIFS([1]DATA1415!$X$2:$X$1048576,[1]DATA1415!$C$2:$C$1048576,A24,[1]DATA1415!$E$2:$E$1048576,$A$166,[1]DATA1415!$F$2:$F$1048576,$B$166)-SUMIFS([1]DATA1415!$X$2:$X$1048576,[1]DATA1415!$C$2:$C$1048576,A24,[1]DATA1415!$E$2:$E$1048576,$A$163,[1]DATA1415!$F$2:$F$1048576,$B$166)</f>
        <v>0</v>
      </c>
      <c r="Y24" s="38">
        <f t="shared" si="23"/>
        <v>0</v>
      </c>
      <c r="Z24" s="38">
        <f>ROUND(VLOOKUP($A24,'[1]TRG 1415'!$A$2:$N$119,12,FALSE)/12*$B$163,0)</f>
        <v>125</v>
      </c>
      <c r="AA24" s="38">
        <f>SUMIFS([1]DATA1415!$Z$2:$Z$1048576,[1]DATA1415!$C$2:$C$1048576,A24,[1]DATA1415!$E$2:$E$1048576,$A$166,[1]DATA1415!$F$2:$F$1048576,$B$166)-SUMIFS([1]DATA1415!$Z$2:$Z$1048576,[1]DATA1415!$C$2:$C$1048576,A24,[1]DATA1415!$E$2:$E$1048576,$A$163,[1]DATA1415!$F$2:$F$1048576,$B$166)</f>
        <v>321</v>
      </c>
      <c r="AB24" s="38">
        <f t="shared" si="24"/>
        <v>257</v>
      </c>
      <c r="AC24" s="38">
        <f>ROUND(VLOOKUP($A24,'[1]TRG 1415'!$A$2:$N$119,13,FALSE)/12*$B$163,0)</f>
        <v>14400</v>
      </c>
      <c r="AD24" s="38">
        <f>SUMIFS([1]DATA1415!$V$2:$V$1048576,[1]DATA1415!$C$2:$C$1048576,A24,[1]DATA1415!$E$2:$E$1048576,$A$166,[1]DATA1415!$F$2:$F$1048576,$B$166)-SUMIFS([1]DATA1415!$V$2:$V$1048576,[1]DATA1415!$C$2:$C$1048576,A24,[1]DATA1415!$E$2:$E$1048576,$A$163,[1]DATA1415!$F$2:$F$1048576,$B$166)</f>
        <v>17416</v>
      </c>
      <c r="AE24" s="38">
        <f t="shared" si="25"/>
        <v>121</v>
      </c>
      <c r="AF24" s="38">
        <f>IF(VLOOKUP($A24,'[1]TRG 1415'!$A$2:$N$119,4,FALSE)&gt;0,80,0)</f>
        <v>80</v>
      </c>
      <c r="AG24" s="39">
        <f>ROUND((SUMIFS([1]DATA1415!$L$2:$L$1048576,[1]DATA1415!$C$2:$C$1048576,A24,[1]DATA1415!$E$2:$E$1048576,$A$166,[1]DATA1415!$F$2:$F$1048576,$B$166)-SUMIFS([1]DATA1415!$L$2:$L$1048576,[1]DATA1415!$C$2:$C$1048576,A24,[1]DATA1415!$E$2:$E$1048576,$A$163,[1]DATA1415!$F$2:$F$1048576,$B$166))*100/(VLOOKUP($A24,'[1]TRG 1415'!$A$2:$N$119,4,FALSE)*$H$162),0)</f>
        <v>48</v>
      </c>
      <c r="AH24" s="38">
        <f t="shared" si="26"/>
        <v>60</v>
      </c>
      <c r="AI24" s="39">
        <f t="shared" si="27"/>
        <v>144</v>
      </c>
      <c r="AJ24" s="40" t="str">
        <f t="shared" si="28"/>
        <v>A</v>
      </c>
      <c r="AK24" s="41"/>
      <c r="AL24" s="42"/>
      <c r="AM24" s="43"/>
      <c r="AN24" s="41"/>
      <c r="AO24" s="44">
        <f>VLOOKUP(A24,'[1]TRG 1415'!$A$2:$N$119,14,FALSE)</f>
        <v>8</v>
      </c>
      <c r="AS24" s="45" t="str">
        <f t="shared" si="29"/>
        <v>A</v>
      </c>
      <c r="AT24" s="41">
        <f t="shared" si="16"/>
        <v>1</v>
      </c>
      <c r="AU24" s="41" t="str">
        <f t="shared" si="13"/>
        <v/>
      </c>
      <c r="AV24" s="41" t="str">
        <f t="shared" si="14"/>
        <v/>
      </c>
      <c r="AW24" s="41">
        <f t="shared" si="30"/>
        <v>2</v>
      </c>
    </row>
    <row r="25" spans="1:52" ht="21.75" outlineLevel="1" thickBot="1">
      <c r="A25" s="34"/>
      <c r="B25" s="35"/>
      <c r="C25" s="34" t="s">
        <v>25</v>
      </c>
      <c r="D25" s="47">
        <f>SUBTOTAL(9,D18:D24)</f>
        <v>580</v>
      </c>
      <c r="E25" s="48">
        <f>SUBTOTAL(9,E18:E24)</f>
        <v>784500</v>
      </c>
      <c r="F25" s="48">
        <f>SUBTOTAL(9,F18:F24)</f>
        <v>894735</v>
      </c>
      <c r="G25" s="49">
        <f>IF(E25=0,0,ROUND(F25/E25*100,0))</f>
        <v>114</v>
      </c>
      <c r="H25" s="48">
        <f>SUBTOTAL(9,H18:H24)</f>
        <v>68700</v>
      </c>
      <c r="I25" s="48">
        <f t="shared" ref="I25" si="31">SUBTOTAL(9,I18:I24)</f>
        <v>77850</v>
      </c>
      <c r="J25" s="49">
        <f t="shared" si="18"/>
        <v>113</v>
      </c>
      <c r="K25" s="48">
        <f t="shared" ref="K25:L25" si="32">SUBTOTAL(9,K18:K24)</f>
        <v>5700</v>
      </c>
      <c r="L25" s="48">
        <f t="shared" si="32"/>
        <v>6101</v>
      </c>
      <c r="M25" s="49">
        <f t="shared" si="19"/>
        <v>107</v>
      </c>
      <c r="N25" s="48">
        <f t="shared" ref="N25:O25" si="33">SUBTOTAL(9,N18:N24)</f>
        <v>2942</v>
      </c>
      <c r="O25" s="48">
        <f t="shared" si="33"/>
        <v>3512</v>
      </c>
      <c r="P25" s="49">
        <f t="shared" si="20"/>
        <v>119</v>
      </c>
      <c r="Q25" s="48">
        <f t="shared" ref="Q25:R25" si="34">SUBTOTAL(9,Q18:Q24)</f>
        <v>7500</v>
      </c>
      <c r="R25" s="48">
        <f t="shared" si="34"/>
        <v>9261</v>
      </c>
      <c r="S25" s="49">
        <f t="shared" si="21"/>
        <v>123</v>
      </c>
      <c r="T25" s="48">
        <f t="shared" ref="T25:U25" si="35">SUBTOTAL(9,T18:T24)</f>
        <v>16800</v>
      </c>
      <c r="U25" s="48">
        <f t="shared" si="35"/>
        <v>25234</v>
      </c>
      <c r="V25" s="49">
        <f t="shared" si="22"/>
        <v>150</v>
      </c>
      <c r="W25" s="48">
        <f t="shared" ref="W25:X25" si="36">SUBTOTAL(9,W18:W24)</f>
        <v>10800</v>
      </c>
      <c r="X25" s="48">
        <f t="shared" si="36"/>
        <v>14800</v>
      </c>
      <c r="Y25" s="49">
        <f t="shared" si="23"/>
        <v>137</v>
      </c>
      <c r="Z25" s="48">
        <f t="shared" ref="Z25:AA25" si="37">SUBTOTAL(9,Z18:Z24)</f>
        <v>4875</v>
      </c>
      <c r="AA25" s="48">
        <f t="shared" si="37"/>
        <v>8695</v>
      </c>
      <c r="AB25" s="49">
        <f t="shared" si="24"/>
        <v>178</v>
      </c>
      <c r="AC25" s="48">
        <f t="shared" ref="AC25:AD25" si="38">SUBTOTAL(9,AC18:AC24)</f>
        <v>325200</v>
      </c>
      <c r="AD25" s="48">
        <f t="shared" si="38"/>
        <v>402173</v>
      </c>
      <c r="AE25" s="49">
        <f t="shared" si="25"/>
        <v>124</v>
      </c>
      <c r="AF25" s="48">
        <f>SUBTOTAL(9,AF18:AF24)/COUNTIF(AF18:AF24,"=80")</f>
        <v>80</v>
      </c>
      <c r="AG25" s="49">
        <f>ROUND(SUBTOTAL(9,AG18:AG24)/COUNTIF(AF18:AF24,"=80"),0)</f>
        <v>91</v>
      </c>
      <c r="AH25" s="49">
        <f t="shared" si="26"/>
        <v>114</v>
      </c>
      <c r="AI25" s="48">
        <f>ROUND(SUBTOTAL(9,AI18:AI24)/7,0)</f>
        <v>138</v>
      </c>
      <c r="AJ25" s="50"/>
      <c r="AK25" s="52"/>
      <c r="AL25" s="52"/>
      <c r="AM25" s="53"/>
      <c r="AN25" s="52"/>
      <c r="AS25" s="45"/>
      <c r="AT25" s="51"/>
      <c r="AU25" s="51"/>
      <c r="AV25" s="51"/>
      <c r="AW25" s="51"/>
    </row>
    <row r="26" spans="1:52" s="33" customFormat="1" ht="21.75" thickTop="1">
      <c r="A26" s="25" t="s">
        <v>74</v>
      </c>
      <c r="B26" s="26"/>
      <c r="C26" s="26"/>
      <c r="D26" s="27"/>
      <c r="E26" s="26"/>
      <c r="F26" s="26"/>
      <c r="G26" s="28"/>
      <c r="H26" s="26"/>
      <c r="I26" s="26"/>
      <c r="J26" s="28"/>
      <c r="K26" s="26"/>
      <c r="L26" s="26"/>
      <c r="M26" s="28"/>
      <c r="N26" s="26"/>
      <c r="O26" s="26"/>
      <c r="P26" s="28"/>
      <c r="Q26" s="26"/>
      <c r="R26" s="26"/>
      <c r="S26" s="28"/>
      <c r="T26" s="26"/>
      <c r="U26" s="26"/>
      <c r="V26" s="28"/>
      <c r="W26" s="26"/>
      <c r="X26" s="26"/>
      <c r="Y26" s="28"/>
      <c r="Z26" s="26"/>
      <c r="AA26" s="26"/>
      <c r="AB26" s="28"/>
      <c r="AC26" s="26"/>
      <c r="AD26" s="26"/>
      <c r="AE26" s="28"/>
      <c r="AF26" s="26"/>
      <c r="AG26" s="28"/>
      <c r="AH26" s="28"/>
      <c r="AI26" s="26"/>
      <c r="AJ26" s="29"/>
      <c r="AK26" s="30"/>
      <c r="AL26" s="30"/>
      <c r="AM26" s="31"/>
      <c r="AN26" s="30"/>
      <c r="AO26" s="44"/>
      <c r="AP26" s="30"/>
      <c r="AQ26" s="30"/>
      <c r="AR26" s="30"/>
      <c r="AS26" s="32"/>
      <c r="AT26" s="41" t="str">
        <f t="shared" si="16"/>
        <v/>
      </c>
      <c r="AU26" s="41" t="str">
        <f t="shared" si="13"/>
        <v/>
      </c>
      <c r="AV26" s="41" t="str">
        <f t="shared" si="14"/>
        <v/>
      </c>
      <c r="AW26" s="41"/>
      <c r="AX26" s="30"/>
    </row>
    <row r="27" spans="1:52" ht="21" outlineLevel="2">
      <c r="A27" s="34">
        <v>301</v>
      </c>
      <c r="B27" s="35" t="s">
        <v>53</v>
      </c>
      <c r="C27" s="36" t="s">
        <v>75</v>
      </c>
      <c r="D27" s="37">
        <v>100</v>
      </c>
      <c r="E27" s="38">
        <f>ROUND(VLOOKUP($A27,'[1]TRG 1415'!$A$2:$N$119,5,FALSE)/12*$B$163,0)</f>
        <v>141000</v>
      </c>
      <c r="F27" s="38">
        <f>SUMIFS([1]DATA1415!$G$2:$G$1048576,[1]DATA1415!$C$2:$C$1048576,A27,[1]DATA1415!$E$2:$E$1048576,$A$166,[1]DATA1415!$F$2:$F$1048576,$B$166)+ SUMIFS([1]DATA1415!$H$2:$H$1048576,[1]DATA1415!$C$2:$C$1048576,A27,[1]DATA1415!$E$2:$E$1048576,$A$166,[1]DATA1415!$F$2:$F$1048576,$B$166)+SUMIFS([1]DATA1415!$Q$2:$Q$1048576,[1]DATA1415!$C$2:$C$1048576,A27,[1]DATA1415!$E$2:$E$1048576,$A$166,[1]DATA1415!$F$2:$F$1048576,$B$166)-(SUMIFS([1]DATA1415!$G$2:$G$1048576,[1]DATA1415!$C$2:$C$1048576,A27,[1]DATA1415!$E$2:$E$1048576,$A$163,[1]DATA1415!$F$2:$F$1048576,$B$166)+ SUMIFS([1]DATA1415!$H$2:$H$1048576,[1]DATA1415!$C$2:$C$1048576,A27,[1]DATA1415!$E$2:$E$1048576,$A$163,[1]DATA1415!$F$2:$F$1048576,$B$166)+SUMIFS([1]DATA1415!$Q$2:$Q$1048576,[1]DATA1415!$C$2:$C$1048576,A27,[1]DATA1415!$E$2:$E$1048576,$A$163,[1]DATA1415!$F$2:$F$1048576,$B$166))</f>
        <v>158920</v>
      </c>
      <c r="G27" s="38">
        <f t="shared" ref="G27:G34" si="39">IF(E27=0,0,ROUND(F27/E27*100,0))</f>
        <v>113</v>
      </c>
      <c r="H27" s="38">
        <f>ROUND(VLOOKUP($A27,'[1]TRG 1415'!$A$2:$N$119,6,FALSE)/12*$B$163,0)</f>
        <v>13500</v>
      </c>
      <c r="I27" s="38">
        <f>SUMIFS([1]DATA1415!$I$2:$I$1048576,[1]DATA1415!$C$2:$C$1048576,A27,[1]DATA1415!$E$2:$E$1048576,$A$166,[1]DATA1415!$F$2:$F$1048576,$B$166)+ SUMIFS([1]DATA1415!$R$2:$R$1048576,[1]DATA1415!$C$2:$C$1048576,A27,[1]DATA1415!$E$2:$E$1048576,$A$166,[1]DATA1415!$F$2:$F$1048576,$B$166)-(SUMIFS([1]DATA1415!$I$2:$I$1048576,[1]DATA1415!$C$2:$C$1048576,A27,[1]DATA1415!$E$2:$E$1048576,$A$163,[1]DATA1415!$F$2:$F$1048576,$B$166)+ SUMIFS([1]DATA1415!$R$2:$R$1048576,[1]DATA1415!$C$2:$C$1048576,A27,[1]DATA1415!$E$2:$E$1048576,$A$163,[1]DATA1415!$F$2:$F$1048576,$B$166))</f>
        <v>26079</v>
      </c>
      <c r="J27" s="38">
        <f t="shared" ref="J27:J35" si="40">IF(H27=0,0,ROUND(I27/H27*100,0))</f>
        <v>193</v>
      </c>
      <c r="K27" s="38">
        <f>ROUND(VLOOKUP($A27,'[1]TRG 1415'!$A$2:$N$119,7,FALSE)/12*$B$163,0)</f>
        <v>750</v>
      </c>
      <c r="L27" s="38">
        <f>SUMIFS([1]DATA1415!$N$2:$N$1048576,[1]DATA1415!$C$2:$C$1048576,A27,[1]DATA1415!$E$2:$E$1048576,$A$166,[1]DATA1415!$F$2:$F$1048576,$B$166)+ SUMIFS([1]DATA1415!$S$2:$S$1048576,[1]DATA1415!$C$2:$C$1048576,A27,[1]DATA1415!$E$2:$E$1048576,$A$166,[1]DATA1415!$F$2:$F$1048576,$B$166)-(SUMIFS([1]DATA1415!$N$2:$N$1048576,[1]DATA1415!$C$2:$C$1048576,A27,[1]DATA1415!$E$2:$E$1048576,$A$163,[1]DATA1415!$F$2:$F$1048576,$B$166)+ SUMIFS([1]DATA1415!$S$2:$S$1048576,[1]DATA1415!$C$2:$C$1048576,A27,[1]DATA1415!$E$2:$E$1048576,$A$163,[1]DATA1415!$F$2:$F$1048576,$B$166))</f>
        <v>1597</v>
      </c>
      <c r="M27" s="38">
        <f t="shared" ref="M27:M35" si="41">IF(K27=0,0,ROUND(L27/K27*100,0))</f>
        <v>213</v>
      </c>
      <c r="N27" s="38">
        <f>ROUND(VLOOKUP($A27,'[1]TRG 1415'!$A$2:$N$119,8,FALSE)/12*$B$163,0)</f>
        <v>750</v>
      </c>
      <c r="O27" s="38">
        <f>SUMIFS([1]DATA1415!$M$2:$M$1048576,[1]DATA1415!$C$2:$C$1048576,A27,[1]DATA1415!$E$2:$E$1048576,$A$166,[1]DATA1415!$F$2:$F$1048576,$B$166)-SUMIFS([1]DATA1415!$M$2:$M$1048576,[1]DATA1415!$C$2:$C$1048576,A27,[1]DATA1415!$E$2:$E$1048576,$A$163,[1]DATA1415!$F$2:$F$1048576,$B$166)</f>
        <v>861</v>
      </c>
      <c r="P27" s="38">
        <f t="shared" ref="P27:P35" si="42">IF(N27=0,0,ROUND(O27/N27*100,0))</f>
        <v>115</v>
      </c>
      <c r="Q27" s="38">
        <f>ROUND(VLOOKUP($A27,'[1]TRG 1415'!$A$2:$N$119,9,FALSE)/12*$B$163,0)</f>
        <v>1200</v>
      </c>
      <c r="R27" s="38">
        <f>SUMIFS([1]DATA1415!$U$2:$U$1048576,[1]DATA1415!$C$2:$C$1048576,A27,[1]DATA1415!$E$2:$E$1048576,$A$166,[1]DATA1415!$F$2:$F$1048576,$B$166)-SUMIFS([1]DATA1415!$U$2:$U$1048576,[1]DATA1415!$C$2:$C$1048576,A27,[1]DATA1415!$E$2:$E$1048576,$A$163,[1]DATA1415!$F$2:$F$1048576,$B$166)</f>
        <v>3434</v>
      </c>
      <c r="S27" s="38">
        <f t="shared" ref="S27:S35" si="43">IF(Q27=0,0,ROUND(R27/Q27*100,0))</f>
        <v>286</v>
      </c>
      <c r="T27" s="38">
        <f>ROUND(VLOOKUP($A27,'[1]TRG 1415'!$A$2:$N$119,11,FALSE)/12*$B$163,0)</f>
        <v>3000</v>
      </c>
      <c r="U27" s="38">
        <f>SUMIFS([1]DATA1415!$Y$2:$Y$1048576,[1]DATA1415!$C$2:$C$1048576,A27,[1]DATA1415!$E$2:$E$1048576,$A$166,[1]DATA1415!$F$2:$F$1048576,$B$166)-SUMIFS([1]DATA1415!$Y$2:$Y$1048576,[1]DATA1415!$C$2:$C$1048576,A27,[1]DATA1415!$E$2:$E$1048576,$A$163,[1]DATA1415!$F$2:$F$1048576,$B$166)</f>
        <v>3710</v>
      </c>
      <c r="V27" s="38">
        <f t="shared" ref="V27:V35" si="44">IF(T27=0,0,ROUND(U27/T27*100,0))</f>
        <v>124</v>
      </c>
      <c r="W27" s="38">
        <f>ROUND(VLOOKUP($A27,'[1]TRG 1415'!$A$2:$N$119,10,FALSE)/12*$B$163,0)</f>
        <v>1500</v>
      </c>
      <c r="X27" s="38">
        <f>SUMIFS([1]DATA1415!$X$2:$X$1048576,[1]DATA1415!$C$2:$C$1048576,A27,[1]DATA1415!$E$2:$E$1048576,$A$166,[1]DATA1415!$F$2:$F$1048576,$B$166)-SUMIFS([1]DATA1415!$X$2:$X$1048576,[1]DATA1415!$C$2:$C$1048576,A27,[1]DATA1415!$E$2:$E$1048576,$A$163,[1]DATA1415!$F$2:$F$1048576,$B$166)</f>
        <v>2420</v>
      </c>
      <c r="Y27" s="38">
        <f t="shared" ref="Y27:Y35" si="45">IF(W27=0,0,ROUND(X27/W27*100,0))</f>
        <v>161</v>
      </c>
      <c r="Z27" s="38">
        <f>ROUND(VLOOKUP($A27,'[1]TRG 1415'!$A$2:$N$119,12,FALSE)/12*$B$163,0)</f>
        <v>900</v>
      </c>
      <c r="AA27" s="38">
        <f>SUMIFS([1]DATA1415!$Z$2:$Z$1048576,[1]DATA1415!$C$2:$C$1048576,A27,[1]DATA1415!$E$2:$E$1048576,$A$166,[1]DATA1415!$F$2:$F$1048576,$B$166)-SUMIFS([1]DATA1415!$Z$2:$Z$1048576,[1]DATA1415!$C$2:$C$1048576,A27,[1]DATA1415!$E$2:$E$1048576,$A$163,[1]DATA1415!$F$2:$F$1048576,$B$166)</f>
        <v>915</v>
      </c>
      <c r="AB27" s="38">
        <f t="shared" ref="AB27:AB35" si="46">IF(Z27=0,0,ROUND(AA27/Z27*100,0))</f>
        <v>102</v>
      </c>
      <c r="AC27" s="38">
        <f>ROUND(VLOOKUP($A27,'[1]TRG 1415'!$A$2:$N$119,13,FALSE)/12*$B$163,0)</f>
        <v>57000</v>
      </c>
      <c r="AD27" s="38">
        <f>SUMIFS([1]DATA1415!$V$2:$V$1048576,[1]DATA1415!$C$2:$C$1048576,A27,[1]DATA1415!$E$2:$E$1048576,$A$166,[1]DATA1415!$F$2:$F$1048576,$B$166)-SUMIFS([1]DATA1415!$V$2:$V$1048576,[1]DATA1415!$C$2:$C$1048576,A27,[1]DATA1415!$E$2:$E$1048576,$A$163,[1]DATA1415!$F$2:$F$1048576,$B$166)</f>
        <v>87506</v>
      </c>
      <c r="AE27" s="38">
        <f t="shared" ref="AE27:AE35" si="47">IF(AC27=0,0,ROUND(AD27/AC27*100,0))</f>
        <v>154</v>
      </c>
      <c r="AF27" s="38">
        <f>IF(VLOOKUP($A27,'[1]TRG 1415'!$A$2:$N$119,4,FALSE)&gt;0,80,0)</f>
        <v>80</v>
      </c>
      <c r="AG27" s="39">
        <f>ROUND((SUMIFS([1]DATA1415!$L$2:$L$1048576,[1]DATA1415!$C$2:$C$1048576,A27,[1]DATA1415!$E$2:$E$1048576,$A$166,[1]DATA1415!$F$2:$F$1048576,$B$166)-SUMIFS([1]DATA1415!$L$2:$L$1048576,[1]DATA1415!$C$2:$C$1048576,A27,[1]DATA1415!$E$2:$E$1048576,$A$163,[1]DATA1415!$F$2:$F$1048576,$B$166))*100/(VLOOKUP($A27,'[1]TRG 1415'!$A$2:$N$119,4,FALSE)*$H$162),0)</f>
        <v>92</v>
      </c>
      <c r="AH27" s="38">
        <f t="shared" ref="AH27:AH35" si="48">IF(AF27=0,0,ROUND(AG27/AF27*100,0))</f>
        <v>115</v>
      </c>
      <c r="AI27" s="39">
        <f t="shared" ref="AI27:AI34" si="49">IF(AO27=0,0,ROUND(SUM(G27+J27+M27+P27+S27+V27+Y27+AB27+AE27+AH27)/AO27,0))</f>
        <v>158</v>
      </c>
      <c r="AJ27" s="40" t="str">
        <f t="shared" ref="AJ27:AJ34" si="50">IF(AI27&gt;=90,"A",IF(AI27&gt;=75,"B","C"))</f>
        <v>A</v>
      </c>
      <c r="AK27" s="41"/>
      <c r="AL27" s="42"/>
      <c r="AM27" s="43"/>
      <c r="AN27" s="41"/>
      <c r="AO27" s="44">
        <f>VLOOKUP(A27,'[1]TRG 1415'!$A$2:$N$119,14,FALSE)</f>
        <v>10</v>
      </c>
      <c r="AS27" s="45" t="str">
        <f t="shared" ref="AS27:AS34" si="51">IF(AI27&gt;=90,"A",IF(AI27&gt;=75,"B","C"))</f>
        <v>A</v>
      </c>
      <c r="AT27" s="41">
        <f t="shared" si="16"/>
        <v>1</v>
      </c>
      <c r="AU27" s="41" t="str">
        <f t="shared" si="13"/>
        <v/>
      </c>
      <c r="AV27" s="41" t="str">
        <f t="shared" si="14"/>
        <v/>
      </c>
      <c r="AW27" s="41">
        <f t="shared" ref="AW27:AW34" si="52">ROUND(A27/100,0)</f>
        <v>3</v>
      </c>
      <c r="AZ27" s="44" t="s">
        <v>76</v>
      </c>
    </row>
    <row r="28" spans="1:52" ht="21" outlineLevel="2">
      <c r="A28" s="34">
        <v>302</v>
      </c>
      <c r="B28" s="35" t="s">
        <v>53</v>
      </c>
      <c r="C28" s="36" t="s">
        <v>77</v>
      </c>
      <c r="D28" s="37">
        <v>100</v>
      </c>
      <c r="E28" s="38">
        <f>ROUND(VLOOKUP($A28,'[1]TRG 1415'!$A$2:$N$119,5,FALSE)/12*$B$163,0)</f>
        <v>141000</v>
      </c>
      <c r="F28" s="38">
        <f>SUMIFS([1]DATA1415!$G$2:$G$1048576,[1]DATA1415!$C$2:$C$1048576,A28,[1]DATA1415!$E$2:$E$1048576,$A$166,[1]DATA1415!$F$2:$F$1048576,$B$166)+ SUMIFS([1]DATA1415!$H$2:$H$1048576,[1]DATA1415!$C$2:$C$1048576,A28,[1]DATA1415!$E$2:$E$1048576,$A$166,[1]DATA1415!$F$2:$F$1048576,$B$166)+SUMIFS([1]DATA1415!$Q$2:$Q$1048576,[1]DATA1415!$C$2:$C$1048576,A28,[1]DATA1415!$E$2:$E$1048576,$A$166,[1]DATA1415!$F$2:$F$1048576,$B$166)-(SUMIFS([1]DATA1415!$G$2:$G$1048576,[1]DATA1415!$C$2:$C$1048576,A28,[1]DATA1415!$E$2:$E$1048576,$A$163,[1]DATA1415!$F$2:$F$1048576,$B$166)+ SUMIFS([1]DATA1415!$H$2:$H$1048576,[1]DATA1415!$C$2:$C$1048576,A28,[1]DATA1415!$E$2:$E$1048576,$A$163,[1]DATA1415!$F$2:$F$1048576,$B$166)+SUMIFS([1]DATA1415!$Q$2:$Q$1048576,[1]DATA1415!$C$2:$C$1048576,A28,[1]DATA1415!$E$2:$E$1048576,$A$163,[1]DATA1415!$F$2:$F$1048576,$B$166))</f>
        <v>230073</v>
      </c>
      <c r="G28" s="38">
        <f t="shared" si="39"/>
        <v>163</v>
      </c>
      <c r="H28" s="38">
        <f>ROUND(VLOOKUP($A28,'[1]TRG 1415'!$A$2:$N$119,6,FALSE)/12*$B$163,0)</f>
        <v>13500</v>
      </c>
      <c r="I28" s="38">
        <f>SUMIFS([1]DATA1415!$I$2:$I$1048576,[1]DATA1415!$C$2:$C$1048576,A28,[1]DATA1415!$E$2:$E$1048576,$A$166,[1]DATA1415!$F$2:$F$1048576,$B$166)+ SUMIFS([1]DATA1415!$R$2:$R$1048576,[1]DATA1415!$C$2:$C$1048576,A28,[1]DATA1415!$E$2:$E$1048576,$A$166,[1]DATA1415!$F$2:$F$1048576,$B$166)-(SUMIFS([1]DATA1415!$I$2:$I$1048576,[1]DATA1415!$C$2:$C$1048576,A28,[1]DATA1415!$E$2:$E$1048576,$A$163,[1]DATA1415!$F$2:$F$1048576,$B$166)+ SUMIFS([1]DATA1415!$R$2:$R$1048576,[1]DATA1415!$C$2:$C$1048576,A28,[1]DATA1415!$E$2:$E$1048576,$A$163,[1]DATA1415!$F$2:$F$1048576,$B$166))</f>
        <v>16042</v>
      </c>
      <c r="J28" s="38">
        <f t="shared" si="40"/>
        <v>119</v>
      </c>
      <c r="K28" s="38">
        <f>ROUND(VLOOKUP($A28,'[1]TRG 1415'!$A$2:$N$119,7,FALSE)/12*$B$163,0)</f>
        <v>750</v>
      </c>
      <c r="L28" s="38">
        <f>SUMIFS([1]DATA1415!$N$2:$N$1048576,[1]DATA1415!$C$2:$C$1048576,A28,[1]DATA1415!$E$2:$E$1048576,$A$166,[1]DATA1415!$F$2:$F$1048576,$B$166)+ SUMIFS([1]DATA1415!$S$2:$S$1048576,[1]DATA1415!$C$2:$C$1048576,A28,[1]DATA1415!$E$2:$E$1048576,$A$166,[1]DATA1415!$F$2:$F$1048576,$B$166)-(SUMIFS([1]DATA1415!$N$2:$N$1048576,[1]DATA1415!$C$2:$C$1048576,A28,[1]DATA1415!$E$2:$E$1048576,$A$163,[1]DATA1415!$F$2:$F$1048576,$B$166)+ SUMIFS([1]DATA1415!$S$2:$S$1048576,[1]DATA1415!$C$2:$C$1048576,A28,[1]DATA1415!$E$2:$E$1048576,$A$163,[1]DATA1415!$F$2:$F$1048576,$B$166))</f>
        <v>1458</v>
      </c>
      <c r="M28" s="38">
        <f t="shared" si="41"/>
        <v>194</v>
      </c>
      <c r="N28" s="38">
        <f>ROUND(VLOOKUP($A28,'[1]TRG 1415'!$A$2:$N$119,8,FALSE)/12*$B$163,0)</f>
        <v>750</v>
      </c>
      <c r="O28" s="38">
        <f>SUMIFS([1]DATA1415!$M$2:$M$1048576,[1]DATA1415!$C$2:$C$1048576,A28,[1]DATA1415!$E$2:$E$1048576,$A$166,[1]DATA1415!$F$2:$F$1048576,$B$166)-SUMIFS([1]DATA1415!$M$2:$M$1048576,[1]DATA1415!$C$2:$C$1048576,A28,[1]DATA1415!$E$2:$E$1048576,$A$163,[1]DATA1415!$F$2:$F$1048576,$B$166)</f>
        <v>437</v>
      </c>
      <c r="P28" s="38">
        <f t="shared" si="42"/>
        <v>58</v>
      </c>
      <c r="Q28" s="38">
        <f>ROUND(VLOOKUP($A28,'[1]TRG 1415'!$A$2:$N$119,9,FALSE)/12*$B$163,0)</f>
        <v>1200</v>
      </c>
      <c r="R28" s="38">
        <f>SUMIFS([1]DATA1415!$U$2:$U$1048576,[1]DATA1415!$C$2:$C$1048576,A28,[1]DATA1415!$E$2:$E$1048576,$A$166,[1]DATA1415!$F$2:$F$1048576,$B$166)-SUMIFS([1]DATA1415!$U$2:$U$1048576,[1]DATA1415!$C$2:$C$1048576,A28,[1]DATA1415!$E$2:$E$1048576,$A$163,[1]DATA1415!$F$2:$F$1048576,$B$166)</f>
        <v>2449</v>
      </c>
      <c r="S28" s="38">
        <f t="shared" si="43"/>
        <v>204</v>
      </c>
      <c r="T28" s="38">
        <f>ROUND(VLOOKUP($A28,'[1]TRG 1415'!$A$2:$N$119,11,FALSE)/12*$B$163,0)</f>
        <v>3000</v>
      </c>
      <c r="U28" s="38">
        <f>SUMIFS([1]DATA1415!$Y$2:$Y$1048576,[1]DATA1415!$C$2:$C$1048576,A28,[1]DATA1415!$E$2:$E$1048576,$A$166,[1]DATA1415!$F$2:$F$1048576,$B$166)-SUMIFS([1]DATA1415!$Y$2:$Y$1048576,[1]DATA1415!$C$2:$C$1048576,A28,[1]DATA1415!$E$2:$E$1048576,$A$163,[1]DATA1415!$F$2:$F$1048576,$B$166)</f>
        <v>6328</v>
      </c>
      <c r="V28" s="38">
        <f t="shared" si="44"/>
        <v>211</v>
      </c>
      <c r="W28" s="38">
        <f>ROUND(VLOOKUP($A28,'[1]TRG 1415'!$A$2:$N$119,10,FALSE)/12*$B$163,0)</f>
        <v>1500</v>
      </c>
      <c r="X28" s="38">
        <f>SUMIFS([1]DATA1415!$X$2:$X$1048576,[1]DATA1415!$C$2:$C$1048576,A28,[1]DATA1415!$E$2:$E$1048576,$A$166,[1]DATA1415!$F$2:$F$1048576,$B$166)-SUMIFS([1]DATA1415!$X$2:$X$1048576,[1]DATA1415!$C$2:$C$1048576,A28,[1]DATA1415!$E$2:$E$1048576,$A$163,[1]DATA1415!$F$2:$F$1048576,$B$166)</f>
        <v>1274</v>
      </c>
      <c r="Y28" s="38">
        <f t="shared" si="45"/>
        <v>85</v>
      </c>
      <c r="Z28" s="38">
        <f>ROUND(VLOOKUP($A28,'[1]TRG 1415'!$A$2:$N$119,12,FALSE)/12*$B$163,0)</f>
        <v>900</v>
      </c>
      <c r="AA28" s="38">
        <f>SUMIFS([1]DATA1415!$Z$2:$Z$1048576,[1]DATA1415!$C$2:$C$1048576,A28,[1]DATA1415!$E$2:$E$1048576,$A$166,[1]DATA1415!$F$2:$F$1048576,$B$166)-SUMIFS([1]DATA1415!$Z$2:$Z$1048576,[1]DATA1415!$C$2:$C$1048576,A28,[1]DATA1415!$E$2:$E$1048576,$A$163,[1]DATA1415!$F$2:$F$1048576,$B$166)</f>
        <v>2109</v>
      </c>
      <c r="AB28" s="38">
        <f t="shared" si="46"/>
        <v>234</v>
      </c>
      <c r="AC28" s="38">
        <f>ROUND(VLOOKUP($A28,'[1]TRG 1415'!$A$2:$N$119,13,FALSE)/12*$B$163,0)</f>
        <v>57000</v>
      </c>
      <c r="AD28" s="38">
        <f>SUMIFS([1]DATA1415!$V$2:$V$1048576,[1]DATA1415!$C$2:$C$1048576,A28,[1]DATA1415!$E$2:$E$1048576,$A$166,[1]DATA1415!$F$2:$F$1048576,$B$166)-SUMIFS([1]DATA1415!$V$2:$V$1048576,[1]DATA1415!$C$2:$C$1048576,A28,[1]DATA1415!$E$2:$E$1048576,$A$163,[1]DATA1415!$F$2:$F$1048576,$B$166)</f>
        <v>105246</v>
      </c>
      <c r="AE28" s="38">
        <f t="shared" si="47"/>
        <v>185</v>
      </c>
      <c r="AF28" s="38">
        <f>IF(VLOOKUP($A28,'[1]TRG 1415'!$A$2:$N$119,4,FALSE)&gt;0,80,0)</f>
        <v>80</v>
      </c>
      <c r="AG28" s="39">
        <f>ROUND((SUMIFS([1]DATA1415!$L$2:$L$1048576,[1]DATA1415!$C$2:$C$1048576,A28,[1]DATA1415!$E$2:$E$1048576,$A$166,[1]DATA1415!$F$2:$F$1048576,$B$166)-SUMIFS([1]DATA1415!$L$2:$L$1048576,[1]DATA1415!$C$2:$C$1048576,A28,[1]DATA1415!$E$2:$E$1048576,$A$163,[1]DATA1415!$F$2:$F$1048576,$B$166))*100/(VLOOKUP($A28,'[1]TRG 1415'!$A$2:$N$119,4,FALSE)*$H$162),0)</f>
        <v>99</v>
      </c>
      <c r="AH28" s="38">
        <f t="shared" si="48"/>
        <v>124</v>
      </c>
      <c r="AI28" s="39">
        <f t="shared" si="49"/>
        <v>158</v>
      </c>
      <c r="AJ28" s="40" t="str">
        <f t="shared" si="50"/>
        <v>A</v>
      </c>
      <c r="AK28" s="41"/>
      <c r="AL28" s="42"/>
      <c r="AM28" s="43"/>
      <c r="AN28" s="41"/>
      <c r="AO28" s="44">
        <f>VLOOKUP(A28,'[1]TRG 1415'!$A$2:$N$119,14,FALSE)</f>
        <v>10</v>
      </c>
      <c r="AS28" s="45" t="str">
        <f t="shared" si="51"/>
        <v>A</v>
      </c>
      <c r="AT28" s="41">
        <f t="shared" si="16"/>
        <v>1</v>
      </c>
      <c r="AU28" s="41" t="str">
        <f t="shared" si="13"/>
        <v/>
      </c>
      <c r="AV28" s="41" t="str">
        <f t="shared" si="14"/>
        <v/>
      </c>
      <c r="AW28" s="41">
        <f t="shared" si="52"/>
        <v>3</v>
      </c>
    </row>
    <row r="29" spans="1:52" ht="21" outlineLevel="2">
      <c r="A29" s="34">
        <v>303</v>
      </c>
      <c r="B29" s="35" t="s">
        <v>55</v>
      </c>
      <c r="C29" s="36" t="s">
        <v>78</v>
      </c>
      <c r="D29" s="37">
        <v>50</v>
      </c>
      <c r="E29" s="38">
        <f>ROUND(VLOOKUP($A29,'[1]TRG 1415'!$A$2:$N$119,5,FALSE)/12*$B$163,0)</f>
        <v>105000</v>
      </c>
      <c r="F29" s="38">
        <f>SUMIFS([1]DATA1415!$G$2:$G$1048576,[1]DATA1415!$C$2:$C$1048576,A29,[1]DATA1415!$E$2:$E$1048576,$A$166,[1]DATA1415!$F$2:$F$1048576,$B$166)+ SUMIFS([1]DATA1415!$H$2:$H$1048576,[1]DATA1415!$C$2:$C$1048576,A29,[1]DATA1415!$E$2:$E$1048576,$A$166,[1]DATA1415!$F$2:$F$1048576,$B$166)+SUMIFS([1]DATA1415!$Q$2:$Q$1048576,[1]DATA1415!$C$2:$C$1048576,A29,[1]DATA1415!$E$2:$E$1048576,$A$166,[1]DATA1415!$F$2:$F$1048576,$B$166)-(SUMIFS([1]DATA1415!$G$2:$G$1048576,[1]DATA1415!$C$2:$C$1048576,A29,[1]DATA1415!$E$2:$E$1048576,$A$163,[1]DATA1415!$F$2:$F$1048576,$B$166)+ SUMIFS([1]DATA1415!$H$2:$H$1048576,[1]DATA1415!$C$2:$C$1048576,A29,[1]DATA1415!$E$2:$E$1048576,$A$163,[1]DATA1415!$F$2:$F$1048576,$B$166)+SUMIFS([1]DATA1415!$Q$2:$Q$1048576,[1]DATA1415!$C$2:$C$1048576,A29,[1]DATA1415!$E$2:$E$1048576,$A$163,[1]DATA1415!$F$2:$F$1048576,$B$166))</f>
        <v>98068</v>
      </c>
      <c r="G29" s="38">
        <f t="shared" si="39"/>
        <v>93</v>
      </c>
      <c r="H29" s="38">
        <f>ROUND(VLOOKUP($A29,'[1]TRG 1415'!$A$2:$N$119,6,FALSE)/12*$B$163,0)</f>
        <v>8100</v>
      </c>
      <c r="I29" s="38">
        <f>SUMIFS([1]DATA1415!$I$2:$I$1048576,[1]DATA1415!$C$2:$C$1048576,A29,[1]DATA1415!$E$2:$E$1048576,$A$166,[1]DATA1415!$F$2:$F$1048576,$B$166)+ SUMIFS([1]DATA1415!$R$2:$R$1048576,[1]DATA1415!$C$2:$C$1048576,A29,[1]DATA1415!$E$2:$E$1048576,$A$166,[1]DATA1415!$F$2:$F$1048576,$B$166)-(SUMIFS([1]DATA1415!$I$2:$I$1048576,[1]DATA1415!$C$2:$C$1048576,A29,[1]DATA1415!$E$2:$E$1048576,$A$163,[1]DATA1415!$F$2:$F$1048576,$B$166)+ SUMIFS([1]DATA1415!$R$2:$R$1048576,[1]DATA1415!$C$2:$C$1048576,A29,[1]DATA1415!$E$2:$E$1048576,$A$163,[1]DATA1415!$F$2:$F$1048576,$B$166))</f>
        <v>8733</v>
      </c>
      <c r="J29" s="38">
        <f t="shared" si="40"/>
        <v>108</v>
      </c>
      <c r="K29" s="38">
        <f>ROUND(VLOOKUP($A29,'[1]TRG 1415'!$A$2:$N$119,7,FALSE)/12*$B$163,0)</f>
        <v>300</v>
      </c>
      <c r="L29" s="38">
        <f>SUMIFS([1]DATA1415!$N$2:$N$1048576,[1]DATA1415!$C$2:$C$1048576,A29,[1]DATA1415!$E$2:$E$1048576,$A$166,[1]DATA1415!$F$2:$F$1048576,$B$166)+ SUMIFS([1]DATA1415!$S$2:$S$1048576,[1]DATA1415!$C$2:$C$1048576,A29,[1]DATA1415!$E$2:$E$1048576,$A$166,[1]DATA1415!$F$2:$F$1048576,$B$166)-(SUMIFS([1]DATA1415!$N$2:$N$1048576,[1]DATA1415!$C$2:$C$1048576,A29,[1]DATA1415!$E$2:$E$1048576,$A$163,[1]DATA1415!$F$2:$F$1048576,$B$166)+ SUMIFS([1]DATA1415!$S$2:$S$1048576,[1]DATA1415!$C$2:$C$1048576,A29,[1]DATA1415!$E$2:$E$1048576,$A$163,[1]DATA1415!$F$2:$F$1048576,$B$166))</f>
        <v>0</v>
      </c>
      <c r="M29" s="38">
        <f t="shared" si="41"/>
        <v>0</v>
      </c>
      <c r="N29" s="38">
        <f>ROUND(VLOOKUP($A29,'[1]TRG 1415'!$A$2:$N$119,8,FALSE)/12*$B$163,0)</f>
        <v>392</v>
      </c>
      <c r="O29" s="38">
        <f>SUMIFS([1]DATA1415!$M$2:$M$1048576,[1]DATA1415!$C$2:$C$1048576,A29,[1]DATA1415!$E$2:$E$1048576,$A$166,[1]DATA1415!$F$2:$F$1048576,$B$166)-SUMIFS([1]DATA1415!$M$2:$M$1048576,[1]DATA1415!$C$2:$C$1048576,A29,[1]DATA1415!$E$2:$E$1048576,$A$163,[1]DATA1415!$F$2:$F$1048576,$B$166)</f>
        <v>0</v>
      </c>
      <c r="P29" s="38">
        <f t="shared" si="42"/>
        <v>0</v>
      </c>
      <c r="Q29" s="38">
        <f>ROUND(VLOOKUP($A29,'[1]TRG 1415'!$A$2:$N$119,9,FALSE)/12*$B$163,0)</f>
        <v>600</v>
      </c>
      <c r="R29" s="38">
        <f>SUMIFS([1]DATA1415!$U$2:$U$1048576,[1]DATA1415!$C$2:$C$1048576,A29,[1]DATA1415!$E$2:$E$1048576,$A$166,[1]DATA1415!$F$2:$F$1048576,$B$166)-SUMIFS([1]DATA1415!$U$2:$U$1048576,[1]DATA1415!$C$2:$C$1048576,A29,[1]DATA1415!$E$2:$E$1048576,$A$163,[1]DATA1415!$F$2:$F$1048576,$B$166)</f>
        <v>402</v>
      </c>
      <c r="S29" s="38">
        <f t="shared" si="43"/>
        <v>67</v>
      </c>
      <c r="T29" s="38">
        <f>ROUND(VLOOKUP($A29,'[1]TRG 1415'!$A$2:$N$119,11,FALSE)/12*$B$163,0)</f>
        <v>1500</v>
      </c>
      <c r="U29" s="38">
        <f>SUMIFS([1]DATA1415!$Y$2:$Y$1048576,[1]DATA1415!$C$2:$C$1048576,A29,[1]DATA1415!$E$2:$E$1048576,$A$166,[1]DATA1415!$F$2:$F$1048576,$B$166)-SUMIFS([1]DATA1415!$Y$2:$Y$1048576,[1]DATA1415!$C$2:$C$1048576,A29,[1]DATA1415!$E$2:$E$1048576,$A$163,[1]DATA1415!$F$2:$F$1048576,$B$166)</f>
        <v>834</v>
      </c>
      <c r="V29" s="38">
        <f t="shared" si="44"/>
        <v>56</v>
      </c>
      <c r="W29" s="38">
        <f>ROUND(VLOOKUP($A29,'[1]TRG 1415'!$A$2:$N$119,10,FALSE)/12*$B$163,0)</f>
        <v>300</v>
      </c>
      <c r="X29" s="38">
        <f>SUMIFS([1]DATA1415!$X$2:$X$1048576,[1]DATA1415!$C$2:$C$1048576,A29,[1]DATA1415!$E$2:$E$1048576,$A$166,[1]DATA1415!$F$2:$F$1048576,$B$166)-SUMIFS([1]DATA1415!$X$2:$X$1048576,[1]DATA1415!$C$2:$C$1048576,A29,[1]DATA1415!$E$2:$E$1048576,$A$163,[1]DATA1415!$F$2:$F$1048576,$B$166)</f>
        <v>0</v>
      </c>
      <c r="Y29" s="38">
        <f t="shared" si="45"/>
        <v>0</v>
      </c>
      <c r="Z29" s="38">
        <f>ROUND(VLOOKUP($A29,'[1]TRG 1415'!$A$2:$N$119,12,FALSE)/12*$B$163,0)</f>
        <v>300</v>
      </c>
      <c r="AA29" s="38">
        <f>SUMIFS([1]DATA1415!$Z$2:$Z$1048576,[1]DATA1415!$C$2:$C$1048576,A29,[1]DATA1415!$E$2:$E$1048576,$A$166,[1]DATA1415!$F$2:$F$1048576,$B$166)-SUMIFS([1]DATA1415!$Z$2:$Z$1048576,[1]DATA1415!$C$2:$C$1048576,A29,[1]DATA1415!$E$2:$E$1048576,$A$163,[1]DATA1415!$F$2:$F$1048576,$B$166)</f>
        <v>121</v>
      </c>
      <c r="AB29" s="38">
        <f t="shared" si="46"/>
        <v>40</v>
      </c>
      <c r="AC29" s="38">
        <f>ROUND(VLOOKUP($A29,'[1]TRG 1415'!$A$2:$N$119,13,FALSE)/12*$B$163,0)</f>
        <v>24000</v>
      </c>
      <c r="AD29" s="38">
        <f>SUMIFS([1]DATA1415!$V$2:$V$1048576,[1]DATA1415!$C$2:$C$1048576,A29,[1]DATA1415!$E$2:$E$1048576,$A$166,[1]DATA1415!$F$2:$F$1048576,$B$166)-SUMIFS([1]DATA1415!$V$2:$V$1048576,[1]DATA1415!$C$2:$C$1048576,A29,[1]DATA1415!$E$2:$E$1048576,$A$163,[1]DATA1415!$F$2:$F$1048576,$B$166)</f>
        <v>30111</v>
      </c>
      <c r="AE29" s="38">
        <f t="shared" si="47"/>
        <v>125</v>
      </c>
      <c r="AF29" s="38">
        <f>IF(VLOOKUP($A29,'[1]TRG 1415'!$A$2:$N$119,4,FALSE)&gt;0,80,0)</f>
        <v>80</v>
      </c>
      <c r="AG29" s="39">
        <f>ROUND((SUMIFS([1]DATA1415!$L$2:$L$1048576,[1]DATA1415!$C$2:$C$1048576,A29,[1]DATA1415!$E$2:$E$1048576,$A$166,[1]DATA1415!$F$2:$F$1048576,$B$166)-SUMIFS([1]DATA1415!$L$2:$L$1048576,[1]DATA1415!$C$2:$C$1048576,A29,[1]DATA1415!$E$2:$E$1048576,$A$163,[1]DATA1415!$F$2:$F$1048576,$B$166))*100/(VLOOKUP($A29,'[1]TRG 1415'!$A$2:$N$119,4,FALSE)*$H$162),0)</f>
        <v>101</v>
      </c>
      <c r="AH29" s="38">
        <f t="shared" si="48"/>
        <v>126</v>
      </c>
      <c r="AI29" s="39">
        <f t="shared" si="49"/>
        <v>62</v>
      </c>
      <c r="AJ29" s="40" t="str">
        <f t="shared" si="50"/>
        <v>C</v>
      </c>
      <c r="AK29" s="41"/>
      <c r="AL29" s="42"/>
      <c r="AM29" s="43"/>
      <c r="AN29" s="41"/>
      <c r="AO29" s="44">
        <f>VLOOKUP(A29,'[1]TRG 1415'!$A$2:$N$119,14,FALSE)</f>
        <v>10</v>
      </c>
      <c r="AS29" s="45" t="str">
        <f t="shared" si="51"/>
        <v>C</v>
      </c>
      <c r="AT29" s="41" t="str">
        <f t="shared" si="16"/>
        <v/>
      </c>
      <c r="AU29" s="41" t="str">
        <f t="shared" si="13"/>
        <v/>
      </c>
      <c r="AV29" s="41">
        <f t="shared" si="14"/>
        <v>1</v>
      </c>
      <c r="AW29" s="41">
        <f t="shared" si="52"/>
        <v>3</v>
      </c>
    </row>
    <row r="30" spans="1:52" ht="21" outlineLevel="2">
      <c r="A30" s="34">
        <v>304</v>
      </c>
      <c r="B30" s="35" t="s">
        <v>55</v>
      </c>
      <c r="C30" s="36" t="s">
        <v>79</v>
      </c>
      <c r="D30" s="37">
        <v>50</v>
      </c>
      <c r="E30" s="38">
        <f>ROUND(VLOOKUP($A30,'[1]TRG 1415'!$A$2:$N$119,5,FALSE)/12*$B$163,0)</f>
        <v>105000</v>
      </c>
      <c r="F30" s="38">
        <f>SUMIFS([1]DATA1415!$G$2:$G$1048576,[1]DATA1415!$C$2:$C$1048576,A30,[1]DATA1415!$E$2:$E$1048576,$A$166,[1]DATA1415!$F$2:$F$1048576,$B$166)+ SUMIFS([1]DATA1415!$H$2:$H$1048576,[1]DATA1415!$C$2:$C$1048576,A30,[1]DATA1415!$E$2:$E$1048576,$A$166,[1]DATA1415!$F$2:$F$1048576,$B$166)+SUMIFS([1]DATA1415!$Q$2:$Q$1048576,[1]DATA1415!$C$2:$C$1048576,A30,[1]DATA1415!$E$2:$E$1048576,$A$166,[1]DATA1415!$F$2:$F$1048576,$B$166)-(SUMIFS([1]DATA1415!$G$2:$G$1048576,[1]DATA1415!$C$2:$C$1048576,A30,[1]DATA1415!$E$2:$E$1048576,$A$163,[1]DATA1415!$F$2:$F$1048576,$B$166)+ SUMIFS([1]DATA1415!$H$2:$H$1048576,[1]DATA1415!$C$2:$C$1048576,A30,[1]DATA1415!$E$2:$E$1048576,$A$163,[1]DATA1415!$F$2:$F$1048576,$B$166)+SUMIFS([1]DATA1415!$Q$2:$Q$1048576,[1]DATA1415!$C$2:$C$1048576,A30,[1]DATA1415!$E$2:$E$1048576,$A$163,[1]DATA1415!$F$2:$F$1048576,$B$166))</f>
        <v>192076</v>
      </c>
      <c r="G30" s="38">
        <f t="shared" si="39"/>
        <v>183</v>
      </c>
      <c r="H30" s="38">
        <f>ROUND(VLOOKUP($A30,'[1]TRG 1415'!$A$2:$N$119,6,FALSE)/12*$B$163,0)</f>
        <v>8100</v>
      </c>
      <c r="I30" s="38">
        <f>SUMIFS([1]DATA1415!$I$2:$I$1048576,[1]DATA1415!$C$2:$C$1048576,A30,[1]DATA1415!$E$2:$E$1048576,$A$166,[1]DATA1415!$F$2:$F$1048576,$B$166)+ SUMIFS([1]DATA1415!$R$2:$R$1048576,[1]DATA1415!$C$2:$C$1048576,A30,[1]DATA1415!$E$2:$E$1048576,$A$166,[1]DATA1415!$F$2:$F$1048576,$B$166)-(SUMIFS([1]DATA1415!$I$2:$I$1048576,[1]DATA1415!$C$2:$C$1048576,A30,[1]DATA1415!$E$2:$E$1048576,$A$163,[1]DATA1415!$F$2:$F$1048576,$B$166)+ SUMIFS([1]DATA1415!$R$2:$R$1048576,[1]DATA1415!$C$2:$C$1048576,A30,[1]DATA1415!$E$2:$E$1048576,$A$163,[1]DATA1415!$F$2:$F$1048576,$B$166))</f>
        <v>11945</v>
      </c>
      <c r="J30" s="38">
        <f t="shared" si="40"/>
        <v>147</v>
      </c>
      <c r="K30" s="38">
        <f>ROUND(VLOOKUP($A30,'[1]TRG 1415'!$A$2:$N$119,7,FALSE)/12*$B$163,0)</f>
        <v>300</v>
      </c>
      <c r="L30" s="38">
        <f>SUMIFS([1]DATA1415!$N$2:$N$1048576,[1]DATA1415!$C$2:$C$1048576,A30,[1]DATA1415!$E$2:$E$1048576,$A$166,[1]DATA1415!$F$2:$F$1048576,$B$166)+ SUMIFS([1]DATA1415!$S$2:$S$1048576,[1]DATA1415!$C$2:$C$1048576,A30,[1]DATA1415!$E$2:$E$1048576,$A$166,[1]DATA1415!$F$2:$F$1048576,$B$166)-(SUMIFS([1]DATA1415!$N$2:$N$1048576,[1]DATA1415!$C$2:$C$1048576,A30,[1]DATA1415!$E$2:$E$1048576,$A$163,[1]DATA1415!$F$2:$F$1048576,$B$166)+ SUMIFS([1]DATA1415!$S$2:$S$1048576,[1]DATA1415!$C$2:$C$1048576,A30,[1]DATA1415!$E$2:$E$1048576,$A$163,[1]DATA1415!$F$2:$F$1048576,$B$166))</f>
        <v>0</v>
      </c>
      <c r="M30" s="38">
        <f t="shared" si="41"/>
        <v>0</v>
      </c>
      <c r="N30" s="38">
        <f>ROUND(VLOOKUP($A30,'[1]TRG 1415'!$A$2:$N$119,8,FALSE)/12*$B$163,0)</f>
        <v>392</v>
      </c>
      <c r="O30" s="38">
        <f>SUMIFS([1]DATA1415!$M$2:$M$1048576,[1]DATA1415!$C$2:$C$1048576,A30,[1]DATA1415!$E$2:$E$1048576,$A$166,[1]DATA1415!$F$2:$F$1048576,$B$166)-SUMIFS([1]DATA1415!$M$2:$M$1048576,[1]DATA1415!$C$2:$C$1048576,A30,[1]DATA1415!$E$2:$E$1048576,$A$163,[1]DATA1415!$F$2:$F$1048576,$B$166)</f>
        <v>0</v>
      </c>
      <c r="P30" s="38">
        <f t="shared" si="42"/>
        <v>0</v>
      </c>
      <c r="Q30" s="38">
        <f>ROUND(VLOOKUP($A30,'[1]TRG 1415'!$A$2:$N$119,9,FALSE)/12*$B$163,0)</f>
        <v>600</v>
      </c>
      <c r="R30" s="38">
        <f>SUMIFS([1]DATA1415!$U$2:$U$1048576,[1]DATA1415!$C$2:$C$1048576,A30,[1]DATA1415!$E$2:$E$1048576,$A$166,[1]DATA1415!$F$2:$F$1048576,$B$166)-SUMIFS([1]DATA1415!$U$2:$U$1048576,[1]DATA1415!$C$2:$C$1048576,A30,[1]DATA1415!$E$2:$E$1048576,$A$163,[1]DATA1415!$F$2:$F$1048576,$B$166)</f>
        <v>793</v>
      </c>
      <c r="S30" s="38">
        <f t="shared" si="43"/>
        <v>132</v>
      </c>
      <c r="T30" s="38">
        <f>ROUND(VLOOKUP($A30,'[1]TRG 1415'!$A$2:$N$119,11,FALSE)/12*$B$163,0)</f>
        <v>1500</v>
      </c>
      <c r="U30" s="38">
        <f>SUMIFS([1]DATA1415!$Y$2:$Y$1048576,[1]DATA1415!$C$2:$C$1048576,A30,[1]DATA1415!$E$2:$E$1048576,$A$166,[1]DATA1415!$F$2:$F$1048576,$B$166)-SUMIFS([1]DATA1415!$Y$2:$Y$1048576,[1]DATA1415!$C$2:$C$1048576,A30,[1]DATA1415!$E$2:$E$1048576,$A$163,[1]DATA1415!$F$2:$F$1048576,$B$166)</f>
        <v>3979</v>
      </c>
      <c r="V30" s="38">
        <f t="shared" si="44"/>
        <v>265</v>
      </c>
      <c r="W30" s="38">
        <f>ROUND(VLOOKUP($A30,'[1]TRG 1415'!$A$2:$N$119,10,FALSE)/12*$B$163,0)</f>
        <v>300</v>
      </c>
      <c r="X30" s="38">
        <f>SUMIFS([1]DATA1415!$X$2:$X$1048576,[1]DATA1415!$C$2:$C$1048576,A30,[1]DATA1415!$E$2:$E$1048576,$A$166,[1]DATA1415!$F$2:$F$1048576,$B$166)-SUMIFS([1]DATA1415!$X$2:$X$1048576,[1]DATA1415!$C$2:$C$1048576,A30,[1]DATA1415!$E$2:$E$1048576,$A$163,[1]DATA1415!$F$2:$F$1048576,$B$166)</f>
        <v>306</v>
      </c>
      <c r="Y30" s="38">
        <f t="shared" si="45"/>
        <v>102</v>
      </c>
      <c r="Z30" s="38">
        <f>ROUND(VLOOKUP($A30,'[1]TRG 1415'!$A$2:$N$119,12,FALSE)/12*$B$163,0)</f>
        <v>300</v>
      </c>
      <c r="AA30" s="38">
        <f>SUMIFS([1]DATA1415!$Z$2:$Z$1048576,[1]DATA1415!$C$2:$C$1048576,A30,[1]DATA1415!$E$2:$E$1048576,$A$166,[1]DATA1415!$F$2:$F$1048576,$B$166)-SUMIFS([1]DATA1415!$Z$2:$Z$1048576,[1]DATA1415!$C$2:$C$1048576,A30,[1]DATA1415!$E$2:$E$1048576,$A$163,[1]DATA1415!$F$2:$F$1048576,$B$166)</f>
        <v>101</v>
      </c>
      <c r="AB30" s="38">
        <f t="shared" si="46"/>
        <v>34</v>
      </c>
      <c r="AC30" s="38">
        <f>ROUND(VLOOKUP($A30,'[1]TRG 1415'!$A$2:$N$119,13,FALSE)/12*$B$163,0)</f>
        <v>24000</v>
      </c>
      <c r="AD30" s="38">
        <f>SUMIFS([1]DATA1415!$V$2:$V$1048576,[1]DATA1415!$C$2:$C$1048576,A30,[1]DATA1415!$E$2:$E$1048576,$A$166,[1]DATA1415!$F$2:$F$1048576,$B$166)-SUMIFS([1]DATA1415!$V$2:$V$1048576,[1]DATA1415!$C$2:$C$1048576,A30,[1]DATA1415!$E$2:$E$1048576,$A$163,[1]DATA1415!$F$2:$F$1048576,$B$166)</f>
        <v>52038</v>
      </c>
      <c r="AE30" s="38">
        <f t="shared" si="47"/>
        <v>217</v>
      </c>
      <c r="AF30" s="38">
        <f>IF(VLOOKUP($A30,'[1]TRG 1415'!$A$2:$N$119,4,FALSE)&gt;0,80,0)</f>
        <v>80</v>
      </c>
      <c r="AG30" s="39">
        <f>ROUND((SUMIFS([1]DATA1415!$L$2:$L$1048576,[1]DATA1415!$C$2:$C$1048576,A30,[1]DATA1415!$E$2:$E$1048576,$A$166,[1]DATA1415!$F$2:$F$1048576,$B$166)-SUMIFS([1]DATA1415!$L$2:$L$1048576,[1]DATA1415!$C$2:$C$1048576,A30,[1]DATA1415!$E$2:$E$1048576,$A$163,[1]DATA1415!$F$2:$F$1048576,$B$166))*100/(VLOOKUP($A30,'[1]TRG 1415'!$A$2:$N$119,4,FALSE)*$H$162),0)</f>
        <v>71</v>
      </c>
      <c r="AH30" s="38">
        <f t="shared" si="48"/>
        <v>89</v>
      </c>
      <c r="AI30" s="39">
        <f t="shared" si="49"/>
        <v>117</v>
      </c>
      <c r="AJ30" s="40" t="str">
        <f t="shared" si="50"/>
        <v>A</v>
      </c>
      <c r="AK30" s="41"/>
      <c r="AL30" s="42"/>
      <c r="AM30" s="43"/>
      <c r="AN30" s="41"/>
      <c r="AO30" s="44">
        <f>VLOOKUP(A30,'[1]TRG 1415'!$A$2:$N$119,14,FALSE)</f>
        <v>10</v>
      </c>
      <c r="AS30" s="45" t="str">
        <f t="shared" si="51"/>
        <v>A</v>
      </c>
      <c r="AT30" s="41">
        <f t="shared" si="16"/>
        <v>1</v>
      </c>
      <c r="AU30" s="41" t="str">
        <f t="shared" si="13"/>
        <v/>
      </c>
      <c r="AV30" s="41" t="str">
        <f t="shared" si="14"/>
        <v/>
      </c>
      <c r="AW30" s="41">
        <f t="shared" si="52"/>
        <v>3</v>
      </c>
    </row>
    <row r="31" spans="1:52" ht="21" outlineLevel="2">
      <c r="A31" s="34">
        <v>305</v>
      </c>
      <c r="B31" s="35" t="s">
        <v>55</v>
      </c>
      <c r="C31" s="36" t="s">
        <v>80</v>
      </c>
      <c r="D31" s="37">
        <v>50</v>
      </c>
      <c r="E31" s="38">
        <f>ROUND(VLOOKUP($A31,'[1]TRG 1415'!$A$2:$N$119,5,FALSE)/12*$B$163,0)</f>
        <v>105000</v>
      </c>
      <c r="F31" s="38">
        <f>SUMIFS([1]DATA1415!$G$2:$G$1048576,[1]DATA1415!$C$2:$C$1048576,A31,[1]DATA1415!$E$2:$E$1048576,$A$166,[1]DATA1415!$F$2:$F$1048576,$B$166)+ SUMIFS([1]DATA1415!$H$2:$H$1048576,[1]DATA1415!$C$2:$C$1048576,A31,[1]DATA1415!$E$2:$E$1048576,$A$166,[1]DATA1415!$F$2:$F$1048576,$B$166)+SUMIFS([1]DATA1415!$Q$2:$Q$1048576,[1]DATA1415!$C$2:$C$1048576,A31,[1]DATA1415!$E$2:$E$1048576,$A$166,[1]DATA1415!$F$2:$F$1048576,$B$166)-(SUMIFS([1]DATA1415!$G$2:$G$1048576,[1]DATA1415!$C$2:$C$1048576,A31,[1]DATA1415!$E$2:$E$1048576,$A$163,[1]DATA1415!$F$2:$F$1048576,$B$166)+ SUMIFS([1]DATA1415!$H$2:$H$1048576,[1]DATA1415!$C$2:$C$1048576,A31,[1]DATA1415!$E$2:$E$1048576,$A$163,[1]DATA1415!$F$2:$F$1048576,$B$166)+SUMIFS([1]DATA1415!$Q$2:$Q$1048576,[1]DATA1415!$C$2:$C$1048576,A31,[1]DATA1415!$E$2:$E$1048576,$A$163,[1]DATA1415!$F$2:$F$1048576,$B$166))</f>
        <v>196807</v>
      </c>
      <c r="G31" s="38">
        <f t="shared" si="39"/>
        <v>187</v>
      </c>
      <c r="H31" s="38">
        <f>ROUND(VLOOKUP($A31,'[1]TRG 1415'!$A$2:$N$119,6,FALSE)/12*$B$163,0)</f>
        <v>8100</v>
      </c>
      <c r="I31" s="38">
        <f>SUMIFS([1]DATA1415!$I$2:$I$1048576,[1]DATA1415!$C$2:$C$1048576,A31,[1]DATA1415!$E$2:$E$1048576,$A$166,[1]DATA1415!$F$2:$F$1048576,$B$166)+ SUMIFS([1]DATA1415!$R$2:$R$1048576,[1]DATA1415!$C$2:$C$1048576,A31,[1]DATA1415!$E$2:$E$1048576,$A$166,[1]DATA1415!$F$2:$F$1048576,$B$166)-(SUMIFS([1]DATA1415!$I$2:$I$1048576,[1]DATA1415!$C$2:$C$1048576,A31,[1]DATA1415!$E$2:$E$1048576,$A$163,[1]DATA1415!$F$2:$F$1048576,$B$166)+ SUMIFS([1]DATA1415!$R$2:$R$1048576,[1]DATA1415!$C$2:$C$1048576,A31,[1]DATA1415!$E$2:$E$1048576,$A$163,[1]DATA1415!$F$2:$F$1048576,$B$166))</f>
        <v>7169</v>
      </c>
      <c r="J31" s="38">
        <f t="shared" si="40"/>
        <v>89</v>
      </c>
      <c r="K31" s="38">
        <f>ROUND(VLOOKUP($A31,'[1]TRG 1415'!$A$2:$N$119,7,FALSE)/12*$B$163,0)</f>
        <v>300</v>
      </c>
      <c r="L31" s="38">
        <f>SUMIFS([1]DATA1415!$N$2:$N$1048576,[1]DATA1415!$C$2:$C$1048576,A31,[1]DATA1415!$E$2:$E$1048576,$A$166,[1]DATA1415!$F$2:$F$1048576,$B$166)+ SUMIFS([1]DATA1415!$S$2:$S$1048576,[1]DATA1415!$C$2:$C$1048576,A31,[1]DATA1415!$E$2:$E$1048576,$A$166,[1]DATA1415!$F$2:$F$1048576,$B$166)-(SUMIFS([1]DATA1415!$N$2:$N$1048576,[1]DATA1415!$C$2:$C$1048576,A31,[1]DATA1415!$E$2:$E$1048576,$A$163,[1]DATA1415!$F$2:$F$1048576,$B$166)+ SUMIFS([1]DATA1415!$S$2:$S$1048576,[1]DATA1415!$C$2:$C$1048576,A31,[1]DATA1415!$E$2:$E$1048576,$A$163,[1]DATA1415!$F$2:$F$1048576,$B$166))</f>
        <v>722</v>
      </c>
      <c r="M31" s="38">
        <f t="shared" si="41"/>
        <v>241</v>
      </c>
      <c r="N31" s="38">
        <f>ROUND(VLOOKUP($A31,'[1]TRG 1415'!$A$2:$N$119,8,FALSE)/12*$B$163,0)</f>
        <v>392</v>
      </c>
      <c r="O31" s="38">
        <f>SUMIFS([1]DATA1415!$M$2:$M$1048576,[1]DATA1415!$C$2:$C$1048576,A31,[1]DATA1415!$E$2:$E$1048576,$A$166,[1]DATA1415!$F$2:$F$1048576,$B$166)-SUMIFS([1]DATA1415!$M$2:$M$1048576,[1]DATA1415!$C$2:$C$1048576,A31,[1]DATA1415!$E$2:$E$1048576,$A$163,[1]DATA1415!$F$2:$F$1048576,$B$166)</f>
        <v>386</v>
      </c>
      <c r="P31" s="38">
        <f t="shared" si="42"/>
        <v>98</v>
      </c>
      <c r="Q31" s="38">
        <f>ROUND(VLOOKUP($A31,'[1]TRG 1415'!$A$2:$N$119,9,FALSE)/12*$B$163,0)</f>
        <v>600</v>
      </c>
      <c r="R31" s="38">
        <f>SUMIFS([1]DATA1415!$U$2:$U$1048576,[1]DATA1415!$C$2:$C$1048576,A31,[1]DATA1415!$E$2:$E$1048576,$A$166,[1]DATA1415!$F$2:$F$1048576,$B$166)-SUMIFS([1]DATA1415!$U$2:$U$1048576,[1]DATA1415!$C$2:$C$1048576,A31,[1]DATA1415!$E$2:$E$1048576,$A$163,[1]DATA1415!$F$2:$F$1048576,$B$166)</f>
        <v>1412</v>
      </c>
      <c r="S31" s="38">
        <f t="shared" si="43"/>
        <v>235</v>
      </c>
      <c r="T31" s="38">
        <f>ROUND(VLOOKUP($A31,'[1]TRG 1415'!$A$2:$N$119,11,FALSE)/12*$B$163,0)</f>
        <v>1500</v>
      </c>
      <c r="U31" s="38">
        <f>SUMIFS([1]DATA1415!$Y$2:$Y$1048576,[1]DATA1415!$C$2:$C$1048576,A31,[1]DATA1415!$E$2:$E$1048576,$A$166,[1]DATA1415!$F$2:$F$1048576,$B$166)-SUMIFS([1]DATA1415!$Y$2:$Y$1048576,[1]DATA1415!$C$2:$C$1048576,A31,[1]DATA1415!$E$2:$E$1048576,$A$163,[1]DATA1415!$F$2:$F$1048576,$B$166)</f>
        <v>2016</v>
      </c>
      <c r="V31" s="38">
        <f t="shared" si="44"/>
        <v>134</v>
      </c>
      <c r="W31" s="38">
        <f>ROUND(VLOOKUP($A31,'[1]TRG 1415'!$A$2:$N$119,10,FALSE)/12*$B$163,0)</f>
        <v>300</v>
      </c>
      <c r="X31" s="38">
        <f>SUMIFS([1]DATA1415!$X$2:$X$1048576,[1]DATA1415!$C$2:$C$1048576,A31,[1]DATA1415!$E$2:$E$1048576,$A$166,[1]DATA1415!$F$2:$F$1048576,$B$166)-SUMIFS([1]DATA1415!$X$2:$X$1048576,[1]DATA1415!$C$2:$C$1048576,A31,[1]DATA1415!$E$2:$E$1048576,$A$163,[1]DATA1415!$F$2:$F$1048576,$B$166)</f>
        <v>118</v>
      </c>
      <c r="Y31" s="38">
        <f t="shared" si="45"/>
        <v>39</v>
      </c>
      <c r="Z31" s="38">
        <f>ROUND(VLOOKUP($A31,'[1]TRG 1415'!$A$2:$N$119,12,FALSE)/12*$B$163,0)</f>
        <v>300</v>
      </c>
      <c r="AA31" s="38">
        <f>SUMIFS([1]DATA1415!$Z$2:$Z$1048576,[1]DATA1415!$C$2:$C$1048576,A31,[1]DATA1415!$E$2:$E$1048576,$A$166,[1]DATA1415!$F$2:$F$1048576,$B$166)-SUMIFS([1]DATA1415!$Z$2:$Z$1048576,[1]DATA1415!$C$2:$C$1048576,A31,[1]DATA1415!$E$2:$E$1048576,$A$163,[1]DATA1415!$F$2:$F$1048576,$B$166)</f>
        <v>390</v>
      </c>
      <c r="AB31" s="38">
        <f t="shared" si="46"/>
        <v>130</v>
      </c>
      <c r="AC31" s="38">
        <f>ROUND(VLOOKUP($A31,'[1]TRG 1415'!$A$2:$N$119,13,FALSE)/12*$B$163,0)</f>
        <v>24000</v>
      </c>
      <c r="AD31" s="38">
        <f>SUMIFS([1]DATA1415!$V$2:$V$1048576,[1]DATA1415!$C$2:$C$1048576,A31,[1]DATA1415!$E$2:$E$1048576,$A$166,[1]DATA1415!$F$2:$F$1048576,$B$166)-SUMIFS([1]DATA1415!$V$2:$V$1048576,[1]DATA1415!$C$2:$C$1048576,A31,[1]DATA1415!$E$2:$E$1048576,$A$163,[1]DATA1415!$F$2:$F$1048576,$B$166)</f>
        <v>46959</v>
      </c>
      <c r="AE31" s="38">
        <f t="shared" si="47"/>
        <v>196</v>
      </c>
      <c r="AF31" s="38">
        <f>IF(VLOOKUP($A31,'[1]TRG 1415'!$A$2:$N$119,4,FALSE)&gt;0,80,0)</f>
        <v>80</v>
      </c>
      <c r="AG31" s="39">
        <f>ROUND((SUMIFS([1]DATA1415!$L$2:$L$1048576,[1]DATA1415!$C$2:$C$1048576,A31,[1]DATA1415!$E$2:$E$1048576,$A$166,[1]DATA1415!$F$2:$F$1048576,$B$166)-SUMIFS([1]DATA1415!$L$2:$L$1048576,[1]DATA1415!$C$2:$C$1048576,A31,[1]DATA1415!$E$2:$E$1048576,$A$163,[1]DATA1415!$F$2:$F$1048576,$B$166))*100/(VLOOKUP($A31,'[1]TRG 1415'!$A$2:$N$119,4,FALSE)*$H$162),0)</f>
        <v>91</v>
      </c>
      <c r="AH31" s="38">
        <f t="shared" si="48"/>
        <v>114</v>
      </c>
      <c r="AI31" s="39">
        <f t="shared" si="49"/>
        <v>146</v>
      </c>
      <c r="AJ31" s="40" t="str">
        <f t="shared" si="50"/>
        <v>A</v>
      </c>
      <c r="AK31" s="41"/>
      <c r="AL31" s="42"/>
      <c r="AM31" s="43"/>
      <c r="AN31" s="41"/>
      <c r="AO31" s="44">
        <f>VLOOKUP(A31,'[1]TRG 1415'!$A$2:$N$119,14,FALSE)</f>
        <v>10</v>
      </c>
      <c r="AS31" s="45" t="str">
        <f t="shared" si="51"/>
        <v>A</v>
      </c>
      <c r="AT31" s="41">
        <f t="shared" si="16"/>
        <v>1</v>
      </c>
      <c r="AU31" s="41" t="str">
        <f t="shared" si="13"/>
        <v/>
      </c>
      <c r="AV31" s="41" t="str">
        <f t="shared" si="14"/>
        <v/>
      </c>
      <c r="AW31" s="41">
        <f t="shared" si="52"/>
        <v>3</v>
      </c>
    </row>
    <row r="32" spans="1:52" ht="21" outlineLevel="2">
      <c r="A32" s="34">
        <v>306</v>
      </c>
      <c r="B32" s="35" t="s">
        <v>55</v>
      </c>
      <c r="C32" s="36" t="s">
        <v>81</v>
      </c>
      <c r="D32" s="37">
        <v>30</v>
      </c>
      <c r="E32" s="38">
        <f>ROUND(VLOOKUP($A32,'[1]TRG 1415'!$A$2:$N$119,5,FALSE)/12*$B$163,0)</f>
        <v>67500</v>
      </c>
      <c r="F32" s="38">
        <f>SUMIFS([1]DATA1415!$G$2:$G$1048576,[1]DATA1415!$C$2:$C$1048576,A32,[1]DATA1415!$E$2:$E$1048576,$A$166,[1]DATA1415!$F$2:$F$1048576,$B$166)+ SUMIFS([1]DATA1415!$H$2:$H$1048576,[1]DATA1415!$C$2:$C$1048576,A32,[1]DATA1415!$E$2:$E$1048576,$A$166,[1]DATA1415!$F$2:$F$1048576,$B$166)+SUMIFS([1]DATA1415!$Q$2:$Q$1048576,[1]DATA1415!$C$2:$C$1048576,A32,[1]DATA1415!$E$2:$E$1048576,$A$166,[1]DATA1415!$F$2:$F$1048576,$B$166)-(SUMIFS([1]DATA1415!$G$2:$G$1048576,[1]DATA1415!$C$2:$C$1048576,A32,[1]DATA1415!$E$2:$E$1048576,$A$163,[1]DATA1415!$F$2:$F$1048576,$B$166)+ SUMIFS([1]DATA1415!$H$2:$H$1048576,[1]DATA1415!$C$2:$C$1048576,A32,[1]DATA1415!$E$2:$E$1048576,$A$163,[1]DATA1415!$F$2:$F$1048576,$B$166)+SUMIFS([1]DATA1415!$Q$2:$Q$1048576,[1]DATA1415!$C$2:$C$1048576,A32,[1]DATA1415!$E$2:$E$1048576,$A$163,[1]DATA1415!$F$2:$F$1048576,$B$166))</f>
        <v>66532</v>
      </c>
      <c r="G32" s="38">
        <f t="shared" si="39"/>
        <v>99</v>
      </c>
      <c r="H32" s="38">
        <f>ROUND(VLOOKUP($A32,'[1]TRG 1415'!$A$2:$N$119,6,FALSE)/12*$B$163,0)</f>
        <v>4200</v>
      </c>
      <c r="I32" s="38">
        <f>SUMIFS([1]DATA1415!$I$2:$I$1048576,[1]DATA1415!$C$2:$C$1048576,A32,[1]DATA1415!$E$2:$E$1048576,$A$166,[1]DATA1415!$F$2:$F$1048576,$B$166)+ SUMIFS([1]DATA1415!$R$2:$R$1048576,[1]DATA1415!$C$2:$C$1048576,A32,[1]DATA1415!$E$2:$E$1048576,$A$166,[1]DATA1415!$F$2:$F$1048576,$B$166)-(SUMIFS([1]DATA1415!$I$2:$I$1048576,[1]DATA1415!$C$2:$C$1048576,A32,[1]DATA1415!$E$2:$E$1048576,$A$163,[1]DATA1415!$F$2:$F$1048576,$B$166)+ SUMIFS([1]DATA1415!$R$2:$R$1048576,[1]DATA1415!$C$2:$C$1048576,A32,[1]DATA1415!$E$2:$E$1048576,$A$163,[1]DATA1415!$F$2:$F$1048576,$B$166))</f>
        <v>5300</v>
      </c>
      <c r="J32" s="38">
        <f t="shared" si="40"/>
        <v>126</v>
      </c>
      <c r="K32" s="38">
        <f>ROUND(VLOOKUP($A32,'[1]TRG 1415'!$A$2:$N$119,7,FALSE)/12*$B$163,0)</f>
        <v>0</v>
      </c>
      <c r="L32" s="38">
        <f>SUMIFS([1]DATA1415!$N$2:$N$1048576,[1]DATA1415!$C$2:$C$1048576,A32,[1]DATA1415!$E$2:$E$1048576,$A$166,[1]DATA1415!$F$2:$F$1048576,$B$166)+ SUMIFS([1]DATA1415!$S$2:$S$1048576,[1]DATA1415!$C$2:$C$1048576,A32,[1]DATA1415!$E$2:$E$1048576,$A$166,[1]DATA1415!$F$2:$F$1048576,$B$166)-(SUMIFS([1]DATA1415!$N$2:$N$1048576,[1]DATA1415!$C$2:$C$1048576,A32,[1]DATA1415!$E$2:$E$1048576,$A$163,[1]DATA1415!$F$2:$F$1048576,$B$166)+ SUMIFS([1]DATA1415!$S$2:$S$1048576,[1]DATA1415!$C$2:$C$1048576,A32,[1]DATA1415!$E$2:$E$1048576,$A$163,[1]DATA1415!$F$2:$F$1048576,$B$166))</f>
        <v>6</v>
      </c>
      <c r="M32" s="38">
        <f t="shared" si="41"/>
        <v>0</v>
      </c>
      <c r="N32" s="38">
        <f>ROUND(VLOOKUP($A32,'[1]TRG 1415'!$A$2:$N$119,8,FALSE)/12*$B$163,0)</f>
        <v>300</v>
      </c>
      <c r="O32" s="38">
        <f>SUMIFS([1]DATA1415!$M$2:$M$1048576,[1]DATA1415!$C$2:$C$1048576,A32,[1]DATA1415!$E$2:$E$1048576,$A$166,[1]DATA1415!$F$2:$F$1048576,$B$166)-SUMIFS([1]DATA1415!$M$2:$M$1048576,[1]DATA1415!$C$2:$C$1048576,A32,[1]DATA1415!$E$2:$E$1048576,$A$163,[1]DATA1415!$F$2:$F$1048576,$B$166)</f>
        <v>0</v>
      </c>
      <c r="P32" s="38">
        <f t="shared" si="42"/>
        <v>0</v>
      </c>
      <c r="Q32" s="38">
        <f>ROUND(VLOOKUP($A32,'[1]TRG 1415'!$A$2:$N$119,9,FALSE)/12*$B$163,0)</f>
        <v>300</v>
      </c>
      <c r="R32" s="38">
        <f>SUMIFS([1]DATA1415!$U$2:$U$1048576,[1]DATA1415!$C$2:$C$1048576,A32,[1]DATA1415!$E$2:$E$1048576,$A$166,[1]DATA1415!$F$2:$F$1048576,$B$166)-SUMIFS([1]DATA1415!$U$2:$U$1048576,[1]DATA1415!$C$2:$C$1048576,A32,[1]DATA1415!$E$2:$E$1048576,$A$163,[1]DATA1415!$F$2:$F$1048576,$B$166)</f>
        <v>317</v>
      </c>
      <c r="S32" s="38">
        <f t="shared" si="43"/>
        <v>106</v>
      </c>
      <c r="T32" s="38">
        <f>ROUND(VLOOKUP($A32,'[1]TRG 1415'!$A$2:$N$119,11,FALSE)/12*$B$163,0)</f>
        <v>900</v>
      </c>
      <c r="U32" s="38">
        <f>SUMIFS([1]DATA1415!$Y$2:$Y$1048576,[1]DATA1415!$C$2:$C$1048576,A32,[1]DATA1415!$E$2:$E$1048576,$A$166,[1]DATA1415!$F$2:$F$1048576,$B$166)-SUMIFS([1]DATA1415!$Y$2:$Y$1048576,[1]DATA1415!$C$2:$C$1048576,A32,[1]DATA1415!$E$2:$E$1048576,$A$163,[1]DATA1415!$F$2:$F$1048576,$B$166)</f>
        <v>2577</v>
      </c>
      <c r="V32" s="38">
        <f t="shared" si="44"/>
        <v>286</v>
      </c>
      <c r="W32" s="38">
        <f>ROUND(VLOOKUP($A32,'[1]TRG 1415'!$A$2:$N$119,10,FALSE)/12*$B$163,0)</f>
        <v>0</v>
      </c>
      <c r="X32" s="38">
        <f>SUMIFS([1]DATA1415!$X$2:$X$1048576,[1]DATA1415!$C$2:$C$1048576,A32,[1]DATA1415!$E$2:$E$1048576,$A$166,[1]DATA1415!$F$2:$F$1048576,$B$166)-SUMIFS([1]DATA1415!$X$2:$X$1048576,[1]DATA1415!$C$2:$C$1048576,A32,[1]DATA1415!$E$2:$E$1048576,$A$163,[1]DATA1415!$F$2:$F$1048576,$B$166)</f>
        <v>0</v>
      </c>
      <c r="Y32" s="38">
        <f t="shared" si="45"/>
        <v>0</v>
      </c>
      <c r="Z32" s="38">
        <f>ROUND(VLOOKUP($A32,'[1]TRG 1415'!$A$2:$N$119,12,FALSE)/12*$B$163,0)</f>
        <v>125</v>
      </c>
      <c r="AA32" s="38">
        <f>SUMIFS([1]DATA1415!$Z$2:$Z$1048576,[1]DATA1415!$C$2:$C$1048576,A32,[1]DATA1415!$E$2:$E$1048576,$A$166,[1]DATA1415!$F$2:$F$1048576,$B$166)-SUMIFS([1]DATA1415!$Z$2:$Z$1048576,[1]DATA1415!$C$2:$C$1048576,A32,[1]DATA1415!$E$2:$E$1048576,$A$163,[1]DATA1415!$F$2:$F$1048576,$B$166)</f>
        <v>205</v>
      </c>
      <c r="AB32" s="38">
        <f t="shared" si="46"/>
        <v>164</v>
      </c>
      <c r="AC32" s="38">
        <f>ROUND(VLOOKUP($A32,'[1]TRG 1415'!$A$2:$N$119,13,FALSE)/12*$B$163,0)</f>
        <v>14400</v>
      </c>
      <c r="AD32" s="38">
        <f>SUMIFS([1]DATA1415!$V$2:$V$1048576,[1]DATA1415!$C$2:$C$1048576,A32,[1]DATA1415!$E$2:$E$1048576,$A$166,[1]DATA1415!$F$2:$F$1048576,$B$166)-SUMIFS([1]DATA1415!$V$2:$V$1048576,[1]DATA1415!$C$2:$C$1048576,A32,[1]DATA1415!$E$2:$E$1048576,$A$163,[1]DATA1415!$F$2:$F$1048576,$B$166)</f>
        <v>22677</v>
      </c>
      <c r="AE32" s="38">
        <f t="shared" si="47"/>
        <v>157</v>
      </c>
      <c r="AF32" s="38">
        <f>IF(VLOOKUP($A32,'[1]TRG 1415'!$A$2:$N$119,4,FALSE)&gt;0,80,0)</f>
        <v>80</v>
      </c>
      <c r="AG32" s="39">
        <f>ROUND((SUMIFS([1]DATA1415!$L$2:$L$1048576,[1]DATA1415!$C$2:$C$1048576,A32,[1]DATA1415!$E$2:$E$1048576,$A$166,[1]DATA1415!$F$2:$F$1048576,$B$166)-SUMIFS([1]DATA1415!$L$2:$L$1048576,[1]DATA1415!$C$2:$C$1048576,A32,[1]DATA1415!$E$2:$E$1048576,$A$163,[1]DATA1415!$F$2:$F$1048576,$B$166))*100/(VLOOKUP($A32,'[1]TRG 1415'!$A$2:$N$119,4,FALSE)*$H$162),0)</f>
        <v>120</v>
      </c>
      <c r="AH32" s="38">
        <f t="shared" si="48"/>
        <v>150</v>
      </c>
      <c r="AI32" s="39">
        <f t="shared" si="49"/>
        <v>136</v>
      </c>
      <c r="AJ32" s="40" t="str">
        <f t="shared" si="50"/>
        <v>A</v>
      </c>
      <c r="AK32" s="41"/>
      <c r="AL32" s="42"/>
      <c r="AM32" s="43"/>
      <c r="AN32" s="41"/>
      <c r="AO32" s="44">
        <f>VLOOKUP(A32,'[1]TRG 1415'!$A$2:$N$119,14,FALSE)</f>
        <v>8</v>
      </c>
      <c r="AS32" s="45" t="str">
        <f t="shared" si="51"/>
        <v>A</v>
      </c>
      <c r="AT32" s="41">
        <f t="shared" si="16"/>
        <v>1</v>
      </c>
      <c r="AU32" s="41" t="str">
        <f t="shared" si="13"/>
        <v/>
      </c>
      <c r="AV32" s="41" t="str">
        <f t="shared" si="14"/>
        <v/>
      </c>
      <c r="AW32" s="41">
        <f t="shared" si="52"/>
        <v>3</v>
      </c>
    </row>
    <row r="33" spans="1:50" ht="21" outlineLevel="2">
      <c r="A33" s="34">
        <v>307</v>
      </c>
      <c r="B33" s="35" t="s">
        <v>55</v>
      </c>
      <c r="C33" s="36" t="s">
        <v>82</v>
      </c>
      <c r="D33" s="37">
        <v>30</v>
      </c>
      <c r="E33" s="38">
        <f>ROUND(VLOOKUP($A33,'[1]TRG 1415'!$A$2:$N$119,5,FALSE)/12*$B$163,0)</f>
        <v>67500</v>
      </c>
      <c r="F33" s="38">
        <f>SUMIFS([1]DATA1415!$G$2:$G$1048576,[1]DATA1415!$C$2:$C$1048576,A33,[1]DATA1415!$E$2:$E$1048576,$A$166,[1]DATA1415!$F$2:$F$1048576,$B$166)+ SUMIFS([1]DATA1415!$H$2:$H$1048576,[1]DATA1415!$C$2:$C$1048576,A33,[1]DATA1415!$E$2:$E$1048576,$A$166,[1]DATA1415!$F$2:$F$1048576,$B$166)+SUMIFS([1]DATA1415!$Q$2:$Q$1048576,[1]DATA1415!$C$2:$C$1048576,A33,[1]DATA1415!$E$2:$E$1048576,$A$166,[1]DATA1415!$F$2:$F$1048576,$B$166)-(SUMIFS([1]DATA1415!$G$2:$G$1048576,[1]DATA1415!$C$2:$C$1048576,A33,[1]DATA1415!$E$2:$E$1048576,$A$163,[1]DATA1415!$F$2:$F$1048576,$B$166)+ SUMIFS([1]DATA1415!$H$2:$H$1048576,[1]DATA1415!$C$2:$C$1048576,A33,[1]DATA1415!$E$2:$E$1048576,$A$163,[1]DATA1415!$F$2:$F$1048576,$B$166)+SUMIFS([1]DATA1415!$Q$2:$Q$1048576,[1]DATA1415!$C$2:$C$1048576,A33,[1]DATA1415!$E$2:$E$1048576,$A$163,[1]DATA1415!$F$2:$F$1048576,$B$166))</f>
        <v>86653</v>
      </c>
      <c r="G33" s="38">
        <f t="shared" si="39"/>
        <v>128</v>
      </c>
      <c r="H33" s="38">
        <f>ROUND(VLOOKUP($A33,'[1]TRG 1415'!$A$2:$N$119,6,FALSE)/12*$B$163,0)</f>
        <v>4200</v>
      </c>
      <c r="I33" s="38">
        <f>SUMIFS([1]DATA1415!$I$2:$I$1048576,[1]DATA1415!$C$2:$C$1048576,A33,[1]DATA1415!$E$2:$E$1048576,$A$166,[1]DATA1415!$F$2:$F$1048576,$B$166)+ SUMIFS([1]DATA1415!$R$2:$R$1048576,[1]DATA1415!$C$2:$C$1048576,A33,[1]DATA1415!$E$2:$E$1048576,$A$166,[1]DATA1415!$F$2:$F$1048576,$B$166)-(SUMIFS([1]DATA1415!$I$2:$I$1048576,[1]DATA1415!$C$2:$C$1048576,A33,[1]DATA1415!$E$2:$E$1048576,$A$163,[1]DATA1415!$F$2:$F$1048576,$B$166)+ SUMIFS([1]DATA1415!$R$2:$R$1048576,[1]DATA1415!$C$2:$C$1048576,A33,[1]DATA1415!$E$2:$E$1048576,$A$163,[1]DATA1415!$F$2:$F$1048576,$B$166))</f>
        <v>9042</v>
      </c>
      <c r="J33" s="38">
        <f t="shared" si="40"/>
        <v>215</v>
      </c>
      <c r="K33" s="38">
        <f>ROUND(VLOOKUP($A33,'[1]TRG 1415'!$A$2:$N$119,7,FALSE)/12*$B$163,0)</f>
        <v>0</v>
      </c>
      <c r="L33" s="38">
        <f>SUMIFS([1]DATA1415!$N$2:$N$1048576,[1]DATA1415!$C$2:$C$1048576,A33,[1]DATA1415!$E$2:$E$1048576,$A$166,[1]DATA1415!$F$2:$F$1048576,$B$166)+ SUMIFS([1]DATA1415!$S$2:$S$1048576,[1]DATA1415!$C$2:$C$1048576,A33,[1]DATA1415!$E$2:$E$1048576,$A$166,[1]DATA1415!$F$2:$F$1048576,$B$166)-(SUMIFS([1]DATA1415!$N$2:$N$1048576,[1]DATA1415!$C$2:$C$1048576,A33,[1]DATA1415!$E$2:$E$1048576,$A$163,[1]DATA1415!$F$2:$F$1048576,$B$166)+ SUMIFS([1]DATA1415!$S$2:$S$1048576,[1]DATA1415!$C$2:$C$1048576,A33,[1]DATA1415!$E$2:$E$1048576,$A$163,[1]DATA1415!$F$2:$F$1048576,$B$166))</f>
        <v>0</v>
      </c>
      <c r="M33" s="38">
        <f t="shared" si="41"/>
        <v>0</v>
      </c>
      <c r="N33" s="38">
        <f>ROUND(VLOOKUP($A33,'[1]TRG 1415'!$A$2:$N$119,8,FALSE)/12*$B$163,0)</f>
        <v>300</v>
      </c>
      <c r="O33" s="38">
        <f>SUMIFS([1]DATA1415!$M$2:$M$1048576,[1]DATA1415!$C$2:$C$1048576,A33,[1]DATA1415!$E$2:$E$1048576,$A$166,[1]DATA1415!$F$2:$F$1048576,$B$166)-SUMIFS([1]DATA1415!$M$2:$M$1048576,[1]DATA1415!$C$2:$C$1048576,A33,[1]DATA1415!$E$2:$E$1048576,$A$163,[1]DATA1415!$F$2:$F$1048576,$B$166)</f>
        <v>0</v>
      </c>
      <c r="P33" s="38">
        <f t="shared" si="42"/>
        <v>0</v>
      </c>
      <c r="Q33" s="38">
        <f>ROUND(VLOOKUP($A33,'[1]TRG 1415'!$A$2:$N$119,9,FALSE)/12*$B$163,0)</f>
        <v>300</v>
      </c>
      <c r="R33" s="38">
        <f>SUMIFS([1]DATA1415!$U$2:$U$1048576,[1]DATA1415!$C$2:$C$1048576,A33,[1]DATA1415!$E$2:$E$1048576,$A$166,[1]DATA1415!$F$2:$F$1048576,$B$166)-SUMIFS([1]DATA1415!$U$2:$U$1048576,[1]DATA1415!$C$2:$C$1048576,A33,[1]DATA1415!$E$2:$E$1048576,$A$163,[1]DATA1415!$F$2:$F$1048576,$B$166)</f>
        <v>150</v>
      </c>
      <c r="S33" s="38">
        <f t="shared" si="43"/>
        <v>50</v>
      </c>
      <c r="T33" s="38">
        <f>ROUND(VLOOKUP($A33,'[1]TRG 1415'!$A$2:$N$119,11,FALSE)/12*$B$163,0)</f>
        <v>900</v>
      </c>
      <c r="U33" s="38">
        <f>SUMIFS([1]DATA1415!$Y$2:$Y$1048576,[1]DATA1415!$C$2:$C$1048576,A33,[1]DATA1415!$E$2:$E$1048576,$A$166,[1]DATA1415!$F$2:$F$1048576,$B$166)-SUMIFS([1]DATA1415!$Y$2:$Y$1048576,[1]DATA1415!$C$2:$C$1048576,A33,[1]DATA1415!$E$2:$E$1048576,$A$163,[1]DATA1415!$F$2:$F$1048576,$B$166)</f>
        <v>0</v>
      </c>
      <c r="V33" s="38">
        <f t="shared" si="44"/>
        <v>0</v>
      </c>
      <c r="W33" s="38">
        <f>ROUND(VLOOKUP($A33,'[1]TRG 1415'!$A$2:$N$119,10,FALSE)/12*$B$163,0)</f>
        <v>0</v>
      </c>
      <c r="X33" s="38">
        <f>SUMIFS([1]DATA1415!$X$2:$X$1048576,[1]DATA1415!$C$2:$C$1048576,A33,[1]DATA1415!$E$2:$E$1048576,$A$166,[1]DATA1415!$F$2:$F$1048576,$B$166)-SUMIFS([1]DATA1415!$X$2:$X$1048576,[1]DATA1415!$C$2:$C$1048576,A33,[1]DATA1415!$E$2:$E$1048576,$A$163,[1]DATA1415!$F$2:$F$1048576,$B$166)</f>
        <v>0</v>
      </c>
      <c r="Y33" s="38">
        <f t="shared" si="45"/>
        <v>0</v>
      </c>
      <c r="Z33" s="38">
        <f>ROUND(VLOOKUP($A33,'[1]TRG 1415'!$A$2:$N$119,12,FALSE)/12*$B$163,0)</f>
        <v>125</v>
      </c>
      <c r="AA33" s="38">
        <f>SUMIFS([1]DATA1415!$Z$2:$Z$1048576,[1]DATA1415!$C$2:$C$1048576,A33,[1]DATA1415!$E$2:$E$1048576,$A$166,[1]DATA1415!$F$2:$F$1048576,$B$166)-SUMIFS([1]DATA1415!$Z$2:$Z$1048576,[1]DATA1415!$C$2:$C$1048576,A33,[1]DATA1415!$E$2:$E$1048576,$A$163,[1]DATA1415!$F$2:$F$1048576,$B$166)</f>
        <v>52</v>
      </c>
      <c r="AB33" s="38">
        <f t="shared" si="46"/>
        <v>42</v>
      </c>
      <c r="AC33" s="38">
        <f>ROUND(VLOOKUP($A33,'[1]TRG 1415'!$A$2:$N$119,13,FALSE)/12*$B$163,0)</f>
        <v>14400</v>
      </c>
      <c r="AD33" s="38">
        <f>SUMIFS([1]DATA1415!$V$2:$V$1048576,[1]DATA1415!$C$2:$C$1048576,A33,[1]DATA1415!$E$2:$E$1048576,$A$166,[1]DATA1415!$F$2:$F$1048576,$B$166)-SUMIFS([1]DATA1415!$V$2:$V$1048576,[1]DATA1415!$C$2:$C$1048576,A33,[1]DATA1415!$E$2:$E$1048576,$A$163,[1]DATA1415!$F$2:$F$1048576,$B$166)</f>
        <v>17097</v>
      </c>
      <c r="AE33" s="38">
        <f t="shared" si="47"/>
        <v>119</v>
      </c>
      <c r="AF33" s="38">
        <f>IF(VLOOKUP($A33,'[1]TRG 1415'!$A$2:$N$119,4,FALSE)&gt;0,80,0)</f>
        <v>80</v>
      </c>
      <c r="AG33" s="39">
        <f>ROUND((SUMIFS([1]DATA1415!$L$2:$L$1048576,[1]DATA1415!$C$2:$C$1048576,A33,[1]DATA1415!$E$2:$E$1048576,$A$166,[1]DATA1415!$F$2:$F$1048576,$B$166)-SUMIFS([1]DATA1415!$L$2:$L$1048576,[1]DATA1415!$C$2:$C$1048576,A33,[1]DATA1415!$E$2:$E$1048576,$A$163,[1]DATA1415!$F$2:$F$1048576,$B$166))*100/(VLOOKUP($A33,'[1]TRG 1415'!$A$2:$N$119,4,FALSE)*$H$162),0)</f>
        <v>62</v>
      </c>
      <c r="AH33" s="38">
        <f t="shared" si="48"/>
        <v>78</v>
      </c>
      <c r="AI33" s="39">
        <f t="shared" si="49"/>
        <v>79</v>
      </c>
      <c r="AJ33" s="40" t="str">
        <f t="shared" si="50"/>
        <v>B</v>
      </c>
      <c r="AK33" s="41"/>
      <c r="AL33" s="42"/>
      <c r="AM33" s="43"/>
      <c r="AN33" s="41"/>
      <c r="AO33" s="44">
        <f>VLOOKUP(A33,'[1]TRG 1415'!$A$2:$N$119,14,FALSE)</f>
        <v>8</v>
      </c>
      <c r="AS33" s="45" t="str">
        <f t="shared" si="51"/>
        <v>B</v>
      </c>
      <c r="AT33" s="41" t="str">
        <f t="shared" si="16"/>
        <v/>
      </c>
      <c r="AU33" s="41">
        <f t="shared" si="13"/>
        <v>1</v>
      </c>
      <c r="AV33" s="41" t="str">
        <f t="shared" si="14"/>
        <v/>
      </c>
      <c r="AW33" s="41">
        <f t="shared" si="52"/>
        <v>3</v>
      </c>
    </row>
    <row r="34" spans="1:50" ht="21" outlineLevel="2">
      <c r="A34" s="34">
        <v>308</v>
      </c>
      <c r="B34" s="35" t="s">
        <v>55</v>
      </c>
      <c r="C34" s="36" t="s">
        <v>83</v>
      </c>
      <c r="D34" s="37">
        <v>30</v>
      </c>
      <c r="E34" s="38">
        <f>ROUND(VLOOKUP($A34,'[1]TRG 1415'!$A$2:$N$119,5,FALSE)/12*$B$163,0)</f>
        <v>67500</v>
      </c>
      <c r="F34" s="38">
        <f>SUMIFS([1]DATA1415!$G$2:$G$1048576,[1]DATA1415!$C$2:$C$1048576,A34,[1]DATA1415!$E$2:$E$1048576,$A$166,[1]DATA1415!$F$2:$F$1048576,$B$166)+ SUMIFS([1]DATA1415!$H$2:$H$1048576,[1]DATA1415!$C$2:$C$1048576,A34,[1]DATA1415!$E$2:$E$1048576,$A$166,[1]DATA1415!$F$2:$F$1048576,$B$166)+SUMIFS([1]DATA1415!$Q$2:$Q$1048576,[1]DATA1415!$C$2:$C$1048576,A34,[1]DATA1415!$E$2:$E$1048576,$A$166,[1]DATA1415!$F$2:$F$1048576,$B$166)-(SUMIFS([1]DATA1415!$G$2:$G$1048576,[1]DATA1415!$C$2:$C$1048576,A34,[1]DATA1415!$E$2:$E$1048576,$A$163,[1]DATA1415!$F$2:$F$1048576,$B$166)+ SUMIFS([1]DATA1415!$H$2:$H$1048576,[1]DATA1415!$C$2:$C$1048576,A34,[1]DATA1415!$E$2:$E$1048576,$A$163,[1]DATA1415!$F$2:$F$1048576,$B$166)+SUMIFS([1]DATA1415!$Q$2:$Q$1048576,[1]DATA1415!$C$2:$C$1048576,A34,[1]DATA1415!$E$2:$E$1048576,$A$163,[1]DATA1415!$F$2:$F$1048576,$B$166))</f>
        <v>79173</v>
      </c>
      <c r="G34" s="38">
        <f t="shared" si="39"/>
        <v>117</v>
      </c>
      <c r="H34" s="38">
        <f>ROUND(VLOOKUP($A34,'[1]TRG 1415'!$A$2:$N$119,6,FALSE)/12*$B$163,0)</f>
        <v>4200</v>
      </c>
      <c r="I34" s="38">
        <f>SUMIFS([1]DATA1415!$I$2:$I$1048576,[1]DATA1415!$C$2:$C$1048576,A34,[1]DATA1415!$E$2:$E$1048576,$A$166,[1]DATA1415!$F$2:$F$1048576,$B$166)+ SUMIFS([1]DATA1415!$R$2:$R$1048576,[1]DATA1415!$C$2:$C$1048576,A34,[1]DATA1415!$E$2:$E$1048576,$A$166,[1]DATA1415!$F$2:$F$1048576,$B$166)-(SUMIFS([1]DATA1415!$I$2:$I$1048576,[1]DATA1415!$C$2:$C$1048576,A34,[1]DATA1415!$E$2:$E$1048576,$A$163,[1]DATA1415!$F$2:$F$1048576,$B$166)+ SUMIFS([1]DATA1415!$R$2:$R$1048576,[1]DATA1415!$C$2:$C$1048576,A34,[1]DATA1415!$E$2:$E$1048576,$A$163,[1]DATA1415!$F$2:$F$1048576,$B$166))</f>
        <v>6391</v>
      </c>
      <c r="J34" s="38">
        <f t="shared" si="40"/>
        <v>152</v>
      </c>
      <c r="K34" s="38">
        <f>ROUND(VLOOKUP($A34,'[1]TRG 1415'!$A$2:$N$119,7,FALSE)/12*$B$163,0)</f>
        <v>0</v>
      </c>
      <c r="L34" s="38">
        <f>SUMIFS([1]DATA1415!$N$2:$N$1048576,[1]DATA1415!$C$2:$C$1048576,A34,[1]DATA1415!$E$2:$E$1048576,$A$166,[1]DATA1415!$F$2:$F$1048576,$B$166)+ SUMIFS([1]DATA1415!$S$2:$S$1048576,[1]DATA1415!$C$2:$C$1048576,A34,[1]DATA1415!$E$2:$E$1048576,$A$166,[1]DATA1415!$F$2:$F$1048576,$B$166)-(SUMIFS([1]DATA1415!$N$2:$N$1048576,[1]DATA1415!$C$2:$C$1048576,A34,[1]DATA1415!$E$2:$E$1048576,$A$163,[1]DATA1415!$F$2:$F$1048576,$B$166)+ SUMIFS([1]DATA1415!$S$2:$S$1048576,[1]DATA1415!$C$2:$C$1048576,A34,[1]DATA1415!$E$2:$E$1048576,$A$163,[1]DATA1415!$F$2:$F$1048576,$B$166))</f>
        <v>67</v>
      </c>
      <c r="M34" s="38">
        <f t="shared" si="41"/>
        <v>0</v>
      </c>
      <c r="N34" s="38">
        <f>ROUND(VLOOKUP($A34,'[1]TRG 1415'!$A$2:$N$119,8,FALSE)/12*$B$163,0)</f>
        <v>300</v>
      </c>
      <c r="O34" s="38">
        <f>SUMIFS([1]DATA1415!$M$2:$M$1048576,[1]DATA1415!$C$2:$C$1048576,A34,[1]DATA1415!$E$2:$E$1048576,$A$166,[1]DATA1415!$F$2:$F$1048576,$B$166)-SUMIFS([1]DATA1415!$M$2:$M$1048576,[1]DATA1415!$C$2:$C$1048576,A34,[1]DATA1415!$E$2:$E$1048576,$A$163,[1]DATA1415!$F$2:$F$1048576,$B$166)</f>
        <v>15</v>
      </c>
      <c r="P34" s="38">
        <f t="shared" si="42"/>
        <v>5</v>
      </c>
      <c r="Q34" s="38">
        <f>ROUND(VLOOKUP($A34,'[1]TRG 1415'!$A$2:$N$119,9,FALSE)/12*$B$163,0)</f>
        <v>300</v>
      </c>
      <c r="R34" s="38">
        <f>SUMIFS([1]DATA1415!$U$2:$U$1048576,[1]DATA1415!$C$2:$C$1048576,A34,[1]DATA1415!$E$2:$E$1048576,$A$166,[1]DATA1415!$F$2:$F$1048576,$B$166)-SUMIFS([1]DATA1415!$U$2:$U$1048576,[1]DATA1415!$C$2:$C$1048576,A34,[1]DATA1415!$E$2:$E$1048576,$A$163,[1]DATA1415!$F$2:$F$1048576,$B$166)</f>
        <v>257</v>
      </c>
      <c r="S34" s="38">
        <f t="shared" si="43"/>
        <v>86</v>
      </c>
      <c r="T34" s="38">
        <f>ROUND(VLOOKUP($A34,'[1]TRG 1415'!$A$2:$N$119,11,FALSE)/12*$B$163,0)</f>
        <v>900</v>
      </c>
      <c r="U34" s="38">
        <f>SUMIFS([1]DATA1415!$Y$2:$Y$1048576,[1]DATA1415!$C$2:$C$1048576,A34,[1]DATA1415!$E$2:$E$1048576,$A$166,[1]DATA1415!$F$2:$F$1048576,$B$166)-SUMIFS([1]DATA1415!$Y$2:$Y$1048576,[1]DATA1415!$C$2:$C$1048576,A34,[1]DATA1415!$E$2:$E$1048576,$A$163,[1]DATA1415!$F$2:$F$1048576,$B$166)</f>
        <v>916</v>
      </c>
      <c r="V34" s="38">
        <f t="shared" si="44"/>
        <v>102</v>
      </c>
      <c r="W34" s="38">
        <f>ROUND(VLOOKUP($A34,'[1]TRG 1415'!$A$2:$N$119,10,FALSE)/12*$B$163,0)</f>
        <v>83</v>
      </c>
      <c r="X34" s="38">
        <f>SUMIFS([1]DATA1415!$X$2:$X$1048576,[1]DATA1415!$C$2:$C$1048576,A34,[1]DATA1415!$E$2:$E$1048576,$A$166,[1]DATA1415!$F$2:$F$1048576,$B$166)-SUMIFS([1]DATA1415!$X$2:$X$1048576,[1]DATA1415!$C$2:$C$1048576,A34,[1]DATA1415!$E$2:$E$1048576,$A$163,[1]DATA1415!$F$2:$F$1048576,$B$166)</f>
        <v>0</v>
      </c>
      <c r="Y34" s="38">
        <f t="shared" si="45"/>
        <v>0</v>
      </c>
      <c r="Z34" s="38">
        <f>ROUND(VLOOKUP($A34,'[1]TRG 1415'!$A$2:$N$119,12,FALSE)/12*$B$163,0)</f>
        <v>125</v>
      </c>
      <c r="AA34" s="38">
        <f>SUMIFS([1]DATA1415!$Z$2:$Z$1048576,[1]DATA1415!$C$2:$C$1048576,A34,[1]DATA1415!$E$2:$E$1048576,$A$166,[1]DATA1415!$F$2:$F$1048576,$B$166)-SUMIFS([1]DATA1415!$Z$2:$Z$1048576,[1]DATA1415!$C$2:$C$1048576,A34,[1]DATA1415!$E$2:$E$1048576,$A$163,[1]DATA1415!$F$2:$F$1048576,$B$166)</f>
        <v>83</v>
      </c>
      <c r="AB34" s="38">
        <f t="shared" si="46"/>
        <v>66</v>
      </c>
      <c r="AC34" s="38">
        <f>ROUND(VLOOKUP($A34,'[1]TRG 1415'!$A$2:$N$119,13,FALSE)/12*$B$163,0)</f>
        <v>14400</v>
      </c>
      <c r="AD34" s="38">
        <f>SUMIFS([1]DATA1415!$V$2:$V$1048576,[1]DATA1415!$C$2:$C$1048576,A34,[1]DATA1415!$E$2:$E$1048576,$A$166,[1]DATA1415!$F$2:$F$1048576,$B$166)-SUMIFS([1]DATA1415!$V$2:$V$1048576,[1]DATA1415!$C$2:$C$1048576,A34,[1]DATA1415!$E$2:$E$1048576,$A$163,[1]DATA1415!$F$2:$F$1048576,$B$166)</f>
        <v>23703</v>
      </c>
      <c r="AE34" s="38">
        <f t="shared" si="47"/>
        <v>165</v>
      </c>
      <c r="AF34" s="38">
        <f>IF(VLOOKUP($A34,'[1]TRG 1415'!$A$2:$N$119,4,FALSE)&gt;0,80,0)</f>
        <v>80</v>
      </c>
      <c r="AG34" s="39">
        <f>ROUND((SUMIFS([1]DATA1415!$L$2:$L$1048576,[1]DATA1415!$C$2:$C$1048576,A34,[1]DATA1415!$E$2:$E$1048576,$A$166,[1]DATA1415!$F$2:$F$1048576,$B$166)-SUMIFS([1]DATA1415!$L$2:$L$1048576,[1]DATA1415!$C$2:$C$1048576,A34,[1]DATA1415!$E$2:$E$1048576,$A$163,[1]DATA1415!$F$2:$F$1048576,$B$166))*100/(VLOOKUP($A34,'[1]TRG 1415'!$A$2:$N$119,4,FALSE)*$H$162),0)</f>
        <v>76</v>
      </c>
      <c r="AH34" s="38">
        <f t="shared" si="48"/>
        <v>95</v>
      </c>
      <c r="AI34" s="39">
        <f t="shared" si="49"/>
        <v>88</v>
      </c>
      <c r="AJ34" s="40" t="str">
        <f t="shared" si="50"/>
        <v>B</v>
      </c>
      <c r="AK34" s="41"/>
      <c r="AL34" s="42"/>
      <c r="AM34" s="43"/>
      <c r="AN34" s="41"/>
      <c r="AO34" s="44">
        <f>VLOOKUP(A34,'[1]TRG 1415'!$A$2:$N$119,14,FALSE)</f>
        <v>9</v>
      </c>
      <c r="AS34" s="45" t="str">
        <f t="shared" si="51"/>
        <v>B</v>
      </c>
      <c r="AT34" s="41" t="str">
        <f t="shared" si="16"/>
        <v/>
      </c>
      <c r="AU34" s="41">
        <f t="shared" si="13"/>
        <v>1</v>
      </c>
      <c r="AV34" s="41" t="str">
        <f t="shared" si="14"/>
        <v/>
      </c>
      <c r="AW34" s="41">
        <f t="shared" si="52"/>
        <v>3</v>
      </c>
    </row>
    <row r="35" spans="1:50" ht="21.75" outlineLevel="1" thickBot="1">
      <c r="A35" s="34"/>
      <c r="B35" s="35"/>
      <c r="C35" s="34" t="s">
        <v>25</v>
      </c>
      <c r="D35" s="47">
        <f>SUBTOTAL(9,D27:D34)</f>
        <v>440</v>
      </c>
      <c r="E35" s="48">
        <f>SUBTOTAL(9,E27:E34)</f>
        <v>799500</v>
      </c>
      <c r="F35" s="48">
        <f>SUBTOTAL(9,F27:F34)</f>
        <v>1108302</v>
      </c>
      <c r="G35" s="49">
        <f>IF(E35=0,0,ROUND(F35/E35*100,0))</f>
        <v>139</v>
      </c>
      <c r="H35" s="48">
        <f t="shared" ref="H35:I35" si="53">SUBTOTAL(9,H27:H34)</f>
        <v>63900</v>
      </c>
      <c r="I35" s="48">
        <f t="shared" si="53"/>
        <v>90701</v>
      </c>
      <c r="J35" s="49">
        <f t="shared" si="40"/>
        <v>142</v>
      </c>
      <c r="K35" s="48">
        <f t="shared" ref="K35:L35" si="54">SUBTOTAL(9,K27:K34)</f>
        <v>2400</v>
      </c>
      <c r="L35" s="48">
        <f t="shared" si="54"/>
        <v>3850</v>
      </c>
      <c r="M35" s="49">
        <f t="shared" si="41"/>
        <v>160</v>
      </c>
      <c r="N35" s="48">
        <f t="shared" ref="N35:O35" si="55">SUBTOTAL(9,N27:N34)</f>
        <v>3576</v>
      </c>
      <c r="O35" s="48">
        <f t="shared" si="55"/>
        <v>1699</v>
      </c>
      <c r="P35" s="49">
        <f t="shared" si="42"/>
        <v>48</v>
      </c>
      <c r="Q35" s="48">
        <f t="shared" ref="Q35:R35" si="56">SUBTOTAL(9,Q27:Q34)</f>
        <v>5100</v>
      </c>
      <c r="R35" s="48">
        <f t="shared" si="56"/>
        <v>9214</v>
      </c>
      <c r="S35" s="49">
        <f t="shared" si="43"/>
        <v>181</v>
      </c>
      <c r="T35" s="48">
        <f t="shared" ref="T35:U35" si="57">SUBTOTAL(9,T27:T34)</f>
        <v>13200</v>
      </c>
      <c r="U35" s="48">
        <f t="shared" si="57"/>
        <v>20360</v>
      </c>
      <c r="V35" s="49">
        <f t="shared" si="44"/>
        <v>154</v>
      </c>
      <c r="W35" s="48">
        <f t="shared" ref="W35:X35" si="58">SUBTOTAL(9,W27:W34)</f>
        <v>3983</v>
      </c>
      <c r="X35" s="48">
        <f t="shared" si="58"/>
        <v>4118</v>
      </c>
      <c r="Y35" s="49">
        <f t="shared" si="45"/>
        <v>103</v>
      </c>
      <c r="Z35" s="48">
        <f t="shared" ref="Z35:AA35" si="59">SUBTOTAL(9,Z27:Z34)</f>
        <v>3075</v>
      </c>
      <c r="AA35" s="48">
        <f t="shared" si="59"/>
        <v>3976</v>
      </c>
      <c r="AB35" s="49">
        <f t="shared" si="46"/>
        <v>129</v>
      </c>
      <c r="AC35" s="48">
        <f t="shared" ref="AC35:AD35" si="60">SUBTOTAL(9,AC27:AC34)</f>
        <v>229200</v>
      </c>
      <c r="AD35" s="48">
        <f t="shared" si="60"/>
        <v>385337</v>
      </c>
      <c r="AE35" s="49">
        <f t="shared" si="47"/>
        <v>168</v>
      </c>
      <c r="AF35" s="48">
        <f>SUBTOTAL(9,AF27:AF34)/COUNTIF(AF27:AF34,"=80")</f>
        <v>80</v>
      </c>
      <c r="AG35" s="49">
        <f>ROUND(SUBTOTAL(9,AG27:AG34)/COUNTIF(AF27:AF34,"=80"),0)</f>
        <v>89</v>
      </c>
      <c r="AH35" s="49">
        <f t="shared" si="48"/>
        <v>111</v>
      </c>
      <c r="AI35" s="48">
        <f>ROUND(SUBTOTAL(9,AI27:AI34)/8,0)</f>
        <v>118</v>
      </c>
      <c r="AJ35" s="50"/>
      <c r="AK35" s="52"/>
      <c r="AL35" s="52"/>
      <c r="AM35" s="53"/>
      <c r="AN35" s="52"/>
      <c r="AS35" s="45"/>
      <c r="AT35" s="41" t="str">
        <f t="shared" si="16"/>
        <v/>
      </c>
      <c r="AU35" s="41" t="str">
        <f t="shared" si="13"/>
        <v/>
      </c>
      <c r="AV35" s="41" t="str">
        <f t="shared" si="14"/>
        <v/>
      </c>
      <c r="AW35" s="41"/>
    </row>
    <row r="36" spans="1:50" s="33" customFormat="1" ht="21.75" thickTop="1">
      <c r="A36" s="25" t="s">
        <v>84</v>
      </c>
      <c r="B36" s="26"/>
      <c r="C36" s="26"/>
      <c r="D36" s="27"/>
      <c r="E36" s="26"/>
      <c r="F36" s="26"/>
      <c r="G36" s="28"/>
      <c r="H36" s="26"/>
      <c r="I36" s="26"/>
      <c r="J36" s="28"/>
      <c r="K36" s="26"/>
      <c r="L36" s="26"/>
      <c r="M36" s="28"/>
      <c r="N36" s="26"/>
      <c r="O36" s="26"/>
      <c r="P36" s="28"/>
      <c r="Q36" s="26"/>
      <c r="R36" s="26"/>
      <c r="S36" s="28"/>
      <c r="T36" s="26"/>
      <c r="U36" s="26"/>
      <c r="V36" s="28"/>
      <c r="W36" s="26"/>
      <c r="X36" s="26"/>
      <c r="Y36" s="28"/>
      <c r="Z36" s="26"/>
      <c r="AA36" s="26"/>
      <c r="AB36" s="28"/>
      <c r="AC36" s="26"/>
      <c r="AD36" s="26"/>
      <c r="AE36" s="28"/>
      <c r="AF36" s="26"/>
      <c r="AG36" s="28"/>
      <c r="AH36" s="28"/>
      <c r="AI36" s="26"/>
      <c r="AJ36" s="29"/>
      <c r="AK36" s="30"/>
      <c r="AL36" s="30"/>
      <c r="AM36" s="31"/>
      <c r="AN36" s="30"/>
      <c r="AO36" s="44"/>
      <c r="AP36" s="30"/>
      <c r="AQ36" s="30"/>
      <c r="AR36" s="30"/>
      <c r="AS36" s="32"/>
      <c r="AT36" s="41" t="str">
        <f t="shared" si="16"/>
        <v/>
      </c>
      <c r="AU36" s="41" t="str">
        <f t="shared" si="13"/>
        <v/>
      </c>
      <c r="AV36" s="41" t="str">
        <f t="shared" si="14"/>
        <v/>
      </c>
      <c r="AW36" s="41"/>
      <c r="AX36" s="30"/>
    </row>
    <row r="37" spans="1:50" ht="21" outlineLevel="2">
      <c r="A37" s="34">
        <v>401</v>
      </c>
      <c r="B37" s="35" t="s">
        <v>67</v>
      </c>
      <c r="C37" s="36" t="s">
        <v>85</v>
      </c>
      <c r="D37" s="37">
        <v>250</v>
      </c>
      <c r="E37" s="38">
        <f>ROUND(VLOOKUP($A37,'[1]TRG 1415'!$A$2:$N$119,5,FALSE)/12*$B$163,0)</f>
        <v>270000</v>
      </c>
      <c r="F37" s="38">
        <f>SUMIFS([1]DATA1415!$G$2:$G$1048576,[1]DATA1415!$C$2:$C$1048576,A37,[1]DATA1415!$E$2:$E$1048576,$A$166,[1]DATA1415!$F$2:$F$1048576,$B$166)+ SUMIFS([1]DATA1415!$H$2:$H$1048576,[1]DATA1415!$C$2:$C$1048576,A37,[1]DATA1415!$E$2:$E$1048576,$A$166,[1]DATA1415!$F$2:$F$1048576,$B$166)+SUMIFS([1]DATA1415!$Q$2:$Q$1048576,[1]DATA1415!$C$2:$C$1048576,A37,[1]DATA1415!$E$2:$E$1048576,$A$166,[1]DATA1415!$F$2:$F$1048576,$B$166)-(SUMIFS([1]DATA1415!$G$2:$G$1048576,[1]DATA1415!$C$2:$C$1048576,A37,[1]DATA1415!$E$2:$E$1048576,$A$163,[1]DATA1415!$F$2:$F$1048576,$B$166)+ SUMIFS([1]DATA1415!$H$2:$H$1048576,[1]DATA1415!$C$2:$C$1048576,A37,[1]DATA1415!$E$2:$E$1048576,$A$163,[1]DATA1415!$F$2:$F$1048576,$B$166)+SUMIFS([1]DATA1415!$Q$2:$Q$1048576,[1]DATA1415!$C$2:$C$1048576,A37,[1]DATA1415!$E$2:$E$1048576,$A$163,[1]DATA1415!$F$2:$F$1048576,$B$166))</f>
        <v>218490</v>
      </c>
      <c r="G37" s="38">
        <f t="shared" ref="G37:G47" si="61">IF(E37=0,0,ROUND(F37/E37*100,0))</f>
        <v>81</v>
      </c>
      <c r="H37" s="38">
        <f>ROUND(VLOOKUP($A37,'[1]TRG 1415'!$A$2:$N$119,6,FALSE)/12*$B$163,0)</f>
        <v>39000</v>
      </c>
      <c r="I37" s="38">
        <f>SUMIFS([1]DATA1415!$I$2:$I$1048576,[1]DATA1415!$C$2:$C$1048576,A37,[1]DATA1415!$E$2:$E$1048576,$A$166,[1]DATA1415!$F$2:$F$1048576,$B$166)+ SUMIFS([1]DATA1415!$R$2:$R$1048576,[1]DATA1415!$C$2:$C$1048576,A37,[1]DATA1415!$E$2:$E$1048576,$A$166,[1]DATA1415!$F$2:$F$1048576,$B$166)-(SUMIFS([1]DATA1415!$I$2:$I$1048576,[1]DATA1415!$C$2:$C$1048576,A37,[1]DATA1415!$E$2:$E$1048576,$A$163,[1]DATA1415!$F$2:$F$1048576,$B$166)+ SUMIFS([1]DATA1415!$R$2:$R$1048576,[1]DATA1415!$C$2:$C$1048576,A37,[1]DATA1415!$E$2:$E$1048576,$A$163,[1]DATA1415!$F$2:$F$1048576,$B$166))</f>
        <v>32700</v>
      </c>
      <c r="J37" s="38">
        <f t="shared" ref="J37:J48" si="62">IF(H37=0,0,ROUND(I37/H37*100,0))</f>
        <v>84</v>
      </c>
      <c r="K37" s="38">
        <f>ROUND(VLOOKUP($A37,'[1]TRG 1415'!$A$2:$N$119,7,FALSE)/12*$B$163,0)</f>
        <v>3900</v>
      </c>
      <c r="L37" s="38">
        <f>SUMIFS([1]DATA1415!$N$2:$N$1048576,[1]DATA1415!$C$2:$C$1048576,A37,[1]DATA1415!$E$2:$E$1048576,$A$166,[1]DATA1415!$F$2:$F$1048576,$B$166)+ SUMIFS([1]DATA1415!$S$2:$S$1048576,[1]DATA1415!$C$2:$C$1048576,A37,[1]DATA1415!$E$2:$E$1048576,$A$166,[1]DATA1415!$F$2:$F$1048576,$B$166)-(SUMIFS([1]DATA1415!$N$2:$N$1048576,[1]DATA1415!$C$2:$C$1048576,A37,[1]DATA1415!$E$2:$E$1048576,$A$163,[1]DATA1415!$F$2:$F$1048576,$B$166)+ SUMIFS([1]DATA1415!$S$2:$S$1048576,[1]DATA1415!$C$2:$C$1048576,A37,[1]DATA1415!$E$2:$E$1048576,$A$163,[1]DATA1415!$F$2:$F$1048576,$B$166))</f>
        <v>3342</v>
      </c>
      <c r="M37" s="38">
        <f t="shared" ref="M37:M48" si="63">IF(K37=0,0,ROUND(L37/K37*100,0))</f>
        <v>86</v>
      </c>
      <c r="N37" s="38">
        <f>ROUND(VLOOKUP($A37,'[1]TRG 1415'!$A$2:$N$119,8,FALSE)/12*$B$163,0)</f>
        <v>1200</v>
      </c>
      <c r="O37" s="38">
        <f>SUMIFS([1]DATA1415!$M$2:$M$1048576,[1]DATA1415!$C$2:$C$1048576,A37,[1]DATA1415!$E$2:$E$1048576,$A$166,[1]DATA1415!$F$2:$F$1048576,$B$166)-SUMIFS([1]DATA1415!$M$2:$M$1048576,[1]DATA1415!$C$2:$C$1048576,A37,[1]DATA1415!$E$2:$E$1048576,$A$163,[1]DATA1415!$F$2:$F$1048576,$B$166)</f>
        <v>811</v>
      </c>
      <c r="P37" s="38">
        <f t="shared" ref="P37:P48" si="64">IF(N37=0,0,ROUND(O37/N37*100,0))</f>
        <v>68</v>
      </c>
      <c r="Q37" s="38">
        <f>ROUND(VLOOKUP($A37,'[1]TRG 1415'!$A$2:$N$119,9,FALSE)/12*$B$163,0)</f>
        <v>3000</v>
      </c>
      <c r="R37" s="38">
        <f>SUMIFS([1]DATA1415!$U$2:$U$1048576,[1]DATA1415!$C$2:$C$1048576,A37,[1]DATA1415!$E$2:$E$1048576,$A$166,[1]DATA1415!$F$2:$F$1048576,$B$166)-SUMIFS([1]DATA1415!$U$2:$U$1048576,[1]DATA1415!$C$2:$C$1048576,A37,[1]DATA1415!$E$2:$E$1048576,$A$163,[1]DATA1415!$F$2:$F$1048576,$B$166)</f>
        <v>3037</v>
      </c>
      <c r="S37" s="38">
        <f t="shared" ref="S37:S48" si="65">IF(Q37=0,0,ROUND(R37/Q37*100,0))</f>
        <v>101</v>
      </c>
      <c r="T37" s="38">
        <f>ROUND(VLOOKUP($A37,'[1]TRG 1415'!$A$2:$N$119,11,FALSE)/12*$B$163,0)</f>
        <v>12000</v>
      </c>
      <c r="U37" s="38">
        <f>SUMIFS([1]DATA1415!$Y$2:$Y$1048576,[1]DATA1415!$C$2:$C$1048576,A37,[1]DATA1415!$E$2:$E$1048576,$A$166,[1]DATA1415!$F$2:$F$1048576,$B$166)-SUMIFS([1]DATA1415!$Y$2:$Y$1048576,[1]DATA1415!$C$2:$C$1048576,A37,[1]DATA1415!$E$2:$E$1048576,$A$163,[1]DATA1415!$F$2:$F$1048576,$B$166)</f>
        <v>14024</v>
      </c>
      <c r="V37" s="38">
        <f t="shared" ref="V37:V48" si="66">IF(T37=0,0,ROUND(U37/T37*100,0))</f>
        <v>117</v>
      </c>
      <c r="W37" s="38">
        <f>ROUND(VLOOKUP($A37,'[1]TRG 1415'!$A$2:$N$119,10,FALSE)/12*$B$163,0)</f>
        <v>4200</v>
      </c>
      <c r="X37" s="38">
        <f>SUMIFS([1]DATA1415!$X$2:$X$1048576,[1]DATA1415!$C$2:$C$1048576,A37,[1]DATA1415!$E$2:$E$1048576,$A$166,[1]DATA1415!$F$2:$F$1048576,$B$166)-SUMIFS([1]DATA1415!$X$2:$X$1048576,[1]DATA1415!$C$2:$C$1048576,A37,[1]DATA1415!$E$2:$E$1048576,$A$163,[1]DATA1415!$F$2:$F$1048576,$B$166)</f>
        <v>5061</v>
      </c>
      <c r="Y37" s="38">
        <f t="shared" ref="Y37:Y48" si="67">IF(W37=0,0,ROUND(X37/W37*100,0))</f>
        <v>121</v>
      </c>
      <c r="Z37" s="38">
        <f>ROUND(VLOOKUP($A37,'[1]TRG 1415'!$A$2:$N$119,12,FALSE)/12*$B$163,0)</f>
        <v>4500</v>
      </c>
      <c r="AA37" s="38">
        <f>SUMIFS([1]DATA1415!$Z$2:$Z$1048576,[1]DATA1415!$C$2:$C$1048576,A37,[1]DATA1415!$E$2:$E$1048576,$A$166,[1]DATA1415!$F$2:$F$1048576,$B$166)-SUMIFS([1]DATA1415!$Z$2:$Z$1048576,[1]DATA1415!$C$2:$C$1048576,A37,[1]DATA1415!$E$2:$E$1048576,$A$163,[1]DATA1415!$F$2:$F$1048576,$B$166)</f>
        <v>6654</v>
      </c>
      <c r="AB37" s="38">
        <f t="shared" ref="AB37:AB48" si="68">IF(Z37=0,0,ROUND(AA37/Z37*100,0))</f>
        <v>148</v>
      </c>
      <c r="AC37" s="38">
        <f>ROUND(VLOOKUP($A37,'[1]TRG 1415'!$A$2:$N$119,13,FALSE)/12*$B$163,0)</f>
        <v>135000</v>
      </c>
      <c r="AD37" s="38">
        <f>SUMIFS([1]DATA1415!$V$2:$V$1048576,[1]DATA1415!$C$2:$C$1048576,A37,[1]DATA1415!$E$2:$E$1048576,$A$166,[1]DATA1415!$F$2:$F$1048576,$B$166)-SUMIFS([1]DATA1415!$V$2:$V$1048576,[1]DATA1415!$C$2:$C$1048576,A37,[1]DATA1415!$E$2:$E$1048576,$A$163,[1]DATA1415!$F$2:$F$1048576,$B$166)</f>
        <v>197985</v>
      </c>
      <c r="AE37" s="38">
        <f t="shared" ref="AE37:AE48" si="69">IF(AC37=0,0,ROUND(AD37/AC37*100,0))</f>
        <v>147</v>
      </c>
      <c r="AF37" s="38">
        <f>IF(VLOOKUP($A37,'[1]TRG 1415'!$A$2:$N$119,4,FALSE)&gt;0,80,0)</f>
        <v>80</v>
      </c>
      <c r="AG37" s="39">
        <f>ROUND((SUMIFS([1]DATA1415!$L$2:$L$1048576,[1]DATA1415!$C$2:$C$1048576,A37,[1]DATA1415!$E$2:$E$1048576,$A$166,[1]DATA1415!$F$2:$F$1048576,$B$166)-SUMIFS([1]DATA1415!$L$2:$L$1048576,[1]DATA1415!$C$2:$C$1048576,A37,[1]DATA1415!$E$2:$E$1048576,$A$163,[1]DATA1415!$F$2:$F$1048576,$B$166))*100/(VLOOKUP($A37,'[1]TRG 1415'!$A$2:$N$119,4,FALSE)*$H$162),0)</f>
        <v>84</v>
      </c>
      <c r="AH37" s="38">
        <f t="shared" ref="AH37:AH48" si="70">IF(AF37=0,0,ROUND(AG37/AF37*100,0))</f>
        <v>105</v>
      </c>
      <c r="AI37" s="39">
        <f t="shared" ref="AI37:AI47" si="71">IF(AO37=0,0,ROUND(SUM(G37+J37+M37+P37+S37+V37+Y37+AB37+AE37+AH37)/AO37,0))</f>
        <v>106</v>
      </c>
      <c r="AJ37" s="40" t="str">
        <f t="shared" ref="AJ37:AJ47" si="72">IF(AI37&gt;=90,"A",IF(AI37&gt;=75,"B","C"))</f>
        <v>A</v>
      </c>
      <c r="AK37" s="41"/>
      <c r="AL37" s="42"/>
      <c r="AM37" s="43"/>
      <c r="AN37" s="41"/>
      <c r="AO37" s="44">
        <f>VLOOKUP(A37,'[1]TRG 1415'!$A$2:$N$119,14,FALSE)</f>
        <v>10</v>
      </c>
      <c r="AS37" s="45" t="str">
        <f>IF(AI37&gt;=90,"A",IF(AI37&gt;=75,"B","C"))</f>
        <v>A</v>
      </c>
      <c r="AT37" s="41">
        <f t="shared" si="16"/>
        <v>1</v>
      </c>
      <c r="AU37" s="41" t="str">
        <f t="shared" si="13"/>
        <v/>
      </c>
      <c r="AV37" s="41" t="str">
        <f t="shared" si="14"/>
        <v/>
      </c>
      <c r="AW37" s="41">
        <f t="shared" ref="AW37:AW47" si="73">ROUND(A37/100,0)</f>
        <v>4</v>
      </c>
    </row>
    <row r="38" spans="1:50" ht="21" outlineLevel="2">
      <c r="A38" s="34">
        <v>402</v>
      </c>
      <c r="B38" s="35" t="s">
        <v>53</v>
      </c>
      <c r="C38" s="36" t="s">
        <v>86</v>
      </c>
      <c r="D38" s="37">
        <v>100</v>
      </c>
      <c r="E38" s="38">
        <f>ROUND(VLOOKUP($A38,'[1]TRG 1415'!$A$2:$N$119,5,FALSE)/12*$B$163,0)</f>
        <v>141000</v>
      </c>
      <c r="F38" s="38">
        <f>SUMIFS([1]DATA1415!$G$2:$G$1048576,[1]DATA1415!$C$2:$C$1048576,A38,[1]DATA1415!$E$2:$E$1048576,$A$166,[1]DATA1415!$F$2:$F$1048576,$B$166)+ SUMIFS([1]DATA1415!$H$2:$H$1048576,[1]DATA1415!$C$2:$C$1048576,A38,[1]DATA1415!$E$2:$E$1048576,$A$166,[1]DATA1415!$F$2:$F$1048576,$B$166)+SUMIFS([1]DATA1415!$Q$2:$Q$1048576,[1]DATA1415!$C$2:$C$1048576,A38,[1]DATA1415!$E$2:$E$1048576,$A$166,[1]DATA1415!$F$2:$F$1048576,$B$166)-(SUMIFS([1]DATA1415!$G$2:$G$1048576,[1]DATA1415!$C$2:$C$1048576,A38,[1]DATA1415!$E$2:$E$1048576,$A$163,[1]DATA1415!$F$2:$F$1048576,$B$166)+ SUMIFS([1]DATA1415!$H$2:$H$1048576,[1]DATA1415!$C$2:$C$1048576,A38,[1]DATA1415!$E$2:$E$1048576,$A$163,[1]DATA1415!$F$2:$F$1048576,$B$166)+SUMIFS([1]DATA1415!$Q$2:$Q$1048576,[1]DATA1415!$C$2:$C$1048576,A38,[1]DATA1415!$E$2:$E$1048576,$A$163,[1]DATA1415!$F$2:$F$1048576,$B$166))</f>
        <v>72156</v>
      </c>
      <c r="G38" s="38">
        <f t="shared" si="61"/>
        <v>51</v>
      </c>
      <c r="H38" s="38">
        <f>ROUND(VLOOKUP($A38,'[1]TRG 1415'!$A$2:$N$119,6,FALSE)/12*$B$163,0)</f>
        <v>13500</v>
      </c>
      <c r="I38" s="38">
        <f>SUMIFS([1]DATA1415!$I$2:$I$1048576,[1]DATA1415!$C$2:$C$1048576,A38,[1]DATA1415!$E$2:$E$1048576,$A$166,[1]DATA1415!$F$2:$F$1048576,$B$166)+ SUMIFS([1]DATA1415!$R$2:$R$1048576,[1]DATA1415!$C$2:$C$1048576,A38,[1]DATA1415!$E$2:$E$1048576,$A$166,[1]DATA1415!$F$2:$F$1048576,$B$166)-(SUMIFS([1]DATA1415!$I$2:$I$1048576,[1]DATA1415!$C$2:$C$1048576,A38,[1]DATA1415!$E$2:$E$1048576,$A$163,[1]DATA1415!$F$2:$F$1048576,$B$166)+ SUMIFS([1]DATA1415!$R$2:$R$1048576,[1]DATA1415!$C$2:$C$1048576,A38,[1]DATA1415!$E$2:$E$1048576,$A$163,[1]DATA1415!$F$2:$F$1048576,$B$166))</f>
        <v>6662</v>
      </c>
      <c r="J38" s="38">
        <f t="shared" si="62"/>
        <v>49</v>
      </c>
      <c r="K38" s="38">
        <f>ROUND(VLOOKUP($A38,'[1]TRG 1415'!$A$2:$N$119,7,FALSE)/12*$B$163,0)</f>
        <v>750</v>
      </c>
      <c r="L38" s="38">
        <f>SUMIFS([1]DATA1415!$N$2:$N$1048576,[1]DATA1415!$C$2:$C$1048576,A38,[1]DATA1415!$E$2:$E$1048576,$A$166,[1]DATA1415!$F$2:$F$1048576,$B$166)+ SUMIFS([1]DATA1415!$S$2:$S$1048576,[1]DATA1415!$C$2:$C$1048576,A38,[1]DATA1415!$E$2:$E$1048576,$A$166,[1]DATA1415!$F$2:$F$1048576,$B$166)-(SUMIFS([1]DATA1415!$N$2:$N$1048576,[1]DATA1415!$C$2:$C$1048576,A38,[1]DATA1415!$E$2:$E$1048576,$A$163,[1]DATA1415!$F$2:$F$1048576,$B$166)+ SUMIFS([1]DATA1415!$S$2:$S$1048576,[1]DATA1415!$C$2:$C$1048576,A38,[1]DATA1415!$E$2:$E$1048576,$A$163,[1]DATA1415!$F$2:$F$1048576,$B$166))</f>
        <v>900</v>
      </c>
      <c r="M38" s="38">
        <f t="shared" si="63"/>
        <v>120</v>
      </c>
      <c r="N38" s="38">
        <f>ROUND(VLOOKUP($A38,'[1]TRG 1415'!$A$2:$N$119,8,FALSE)/12*$B$163,0)</f>
        <v>750</v>
      </c>
      <c r="O38" s="38">
        <f>SUMIFS([1]DATA1415!$M$2:$M$1048576,[1]DATA1415!$C$2:$C$1048576,A38,[1]DATA1415!$E$2:$E$1048576,$A$166,[1]DATA1415!$F$2:$F$1048576,$B$166)-SUMIFS([1]DATA1415!$M$2:$M$1048576,[1]DATA1415!$C$2:$C$1048576,A38,[1]DATA1415!$E$2:$E$1048576,$A$163,[1]DATA1415!$F$2:$F$1048576,$B$166)</f>
        <v>332</v>
      </c>
      <c r="P38" s="38">
        <f t="shared" si="64"/>
        <v>44</v>
      </c>
      <c r="Q38" s="38">
        <f>ROUND(VLOOKUP($A38,'[1]TRG 1415'!$A$2:$N$119,9,FALSE)/12*$B$163,0)</f>
        <v>1200</v>
      </c>
      <c r="R38" s="38">
        <f>SUMIFS([1]DATA1415!$U$2:$U$1048576,[1]DATA1415!$C$2:$C$1048576,A38,[1]DATA1415!$E$2:$E$1048576,$A$166,[1]DATA1415!$F$2:$F$1048576,$B$166)-SUMIFS([1]DATA1415!$U$2:$U$1048576,[1]DATA1415!$C$2:$C$1048576,A38,[1]DATA1415!$E$2:$E$1048576,$A$163,[1]DATA1415!$F$2:$F$1048576,$B$166)</f>
        <v>778</v>
      </c>
      <c r="S38" s="38">
        <f t="shared" si="65"/>
        <v>65</v>
      </c>
      <c r="T38" s="38">
        <f>ROUND(VLOOKUP($A38,'[1]TRG 1415'!$A$2:$N$119,11,FALSE)/12*$B$163,0)</f>
        <v>3000</v>
      </c>
      <c r="U38" s="38">
        <f>SUMIFS([1]DATA1415!$Y$2:$Y$1048576,[1]DATA1415!$C$2:$C$1048576,A38,[1]DATA1415!$E$2:$E$1048576,$A$166,[1]DATA1415!$F$2:$F$1048576,$B$166)-SUMIFS([1]DATA1415!$Y$2:$Y$1048576,[1]DATA1415!$C$2:$C$1048576,A38,[1]DATA1415!$E$2:$E$1048576,$A$163,[1]DATA1415!$F$2:$F$1048576,$B$166)</f>
        <v>2243</v>
      </c>
      <c r="V38" s="38">
        <f t="shared" si="66"/>
        <v>75</v>
      </c>
      <c r="W38" s="38">
        <f>ROUND(VLOOKUP($A38,'[1]TRG 1415'!$A$2:$N$119,10,FALSE)/12*$B$163,0)</f>
        <v>1500</v>
      </c>
      <c r="X38" s="38">
        <f>SUMIFS([1]DATA1415!$X$2:$X$1048576,[1]DATA1415!$C$2:$C$1048576,A38,[1]DATA1415!$E$2:$E$1048576,$A$166,[1]DATA1415!$F$2:$F$1048576,$B$166)-SUMIFS([1]DATA1415!$X$2:$X$1048576,[1]DATA1415!$C$2:$C$1048576,A38,[1]DATA1415!$E$2:$E$1048576,$A$163,[1]DATA1415!$F$2:$F$1048576,$B$166)</f>
        <v>578</v>
      </c>
      <c r="Y38" s="38">
        <f t="shared" si="67"/>
        <v>39</v>
      </c>
      <c r="Z38" s="38">
        <f>ROUND(VLOOKUP($A38,'[1]TRG 1415'!$A$2:$N$119,12,FALSE)/12*$B$163,0)</f>
        <v>900</v>
      </c>
      <c r="AA38" s="38">
        <f>SUMIFS([1]DATA1415!$Z$2:$Z$1048576,[1]DATA1415!$C$2:$C$1048576,A38,[1]DATA1415!$E$2:$E$1048576,$A$166,[1]DATA1415!$F$2:$F$1048576,$B$166)-SUMIFS([1]DATA1415!$Z$2:$Z$1048576,[1]DATA1415!$C$2:$C$1048576,A38,[1]DATA1415!$E$2:$E$1048576,$A$163,[1]DATA1415!$F$2:$F$1048576,$B$166)</f>
        <v>933</v>
      </c>
      <c r="AB38" s="38">
        <f t="shared" si="68"/>
        <v>104</v>
      </c>
      <c r="AC38" s="38">
        <f>ROUND(VLOOKUP($A38,'[1]TRG 1415'!$A$2:$N$119,13,FALSE)/12*$B$163,0)</f>
        <v>57000</v>
      </c>
      <c r="AD38" s="38">
        <f>SUMIFS([1]DATA1415!$V$2:$V$1048576,[1]DATA1415!$C$2:$C$1048576,A38,[1]DATA1415!$E$2:$E$1048576,$A$166,[1]DATA1415!$F$2:$F$1048576,$B$166)-SUMIFS([1]DATA1415!$V$2:$V$1048576,[1]DATA1415!$C$2:$C$1048576,A38,[1]DATA1415!$E$2:$E$1048576,$A$163,[1]DATA1415!$F$2:$F$1048576,$B$166)</f>
        <v>62395</v>
      </c>
      <c r="AE38" s="38">
        <f t="shared" si="69"/>
        <v>109</v>
      </c>
      <c r="AF38" s="38">
        <f>IF(VLOOKUP($A38,'[1]TRG 1415'!$A$2:$N$119,4,FALSE)&gt;0,80,0)</f>
        <v>80</v>
      </c>
      <c r="AG38" s="39">
        <f>ROUND((SUMIFS([1]DATA1415!$L$2:$L$1048576,[1]DATA1415!$C$2:$C$1048576,A38,[1]DATA1415!$E$2:$E$1048576,$A$166,[1]DATA1415!$F$2:$F$1048576,$B$166)-SUMIFS([1]DATA1415!$L$2:$L$1048576,[1]DATA1415!$C$2:$C$1048576,A38,[1]DATA1415!$E$2:$E$1048576,$A$163,[1]DATA1415!$F$2:$F$1048576,$B$166))*100/(VLOOKUP($A38,'[1]TRG 1415'!$A$2:$N$119,4,FALSE)*$H$162),0)</f>
        <v>71</v>
      </c>
      <c r="AH38" s="38">
        <f t="shared" si="70"/>
        <v>89</v>
      </c>
      <c r="AI38" s="39">
        <f t="shared" si="71"/>
        <v>75</v>
      </c>
      <c r="AJ38" s="40" t="str">
        <f t="shared" si="72"/>
        <v>B</v>
      </c>
      <c r="AK38" s="41"/>
      <c r="AL38" s="42"/>
      <c r="AM38" s="43"/>
      <c r="AN38" s="41"/>
      <c r="AO38" s="44">
        <f>VLOOKUP(A38,'[1]TRG 1415'!$A$2:$N$119,14,FALSE)</f>
        <v>10</v>
      </c>
      <c r="AS38" s="45" t="str">
        <f t="shared" ref="AS38:AS47" si="74">IF(AI38&gt;=90,"A",IF(AI38&gt;=75,"B","C"))</f>
        <v>B</v>
      </c>
      <c r="AT38" s="41" t="str">
        <f t="shared" si="16"/>
        <v/>
      </c>
      <c r="AU38" s="41">
        <f t="shared" si="13"/>
        <v>1</v>
      </c>
      <c r="AV38" s="41" t="str">
        <f t="shared" si="14"/>
        <v/>
      </c>
      <c r="AW38" s="41">
        <f t="shared" si="73"/>
        <v>4</v>
      </c>
    </row>
    <row r="39" spans="1:50" ht="21" outlineLevel="2">
      <c r="A39" s="34">
        <v>403</v>
      </c>
      <c r="B39" s="35" t="s">
        <v>55</v>
      </c>
      <c r="C39" s="36" t="s">
        <v>87</v>
      </c>
      <c r="D39" s="37">
        <v>50</v>
      </c>
      <c r="E39" s="38">
        <f>ROUND(VLOOKUP($A39,'[1]TRG 1415'!$A$2:$N$119,5,FALSE)/12*$B$163,0)</f>
        <v>105000</v>
      </c>
      <c r="F39" s="38">
        <f>SUMIFS([1]DATA1415!$G$2:$G$1048576,[1]DATA1415!$C$2:$C$1048576,A39,[1]DATA1415!$E$2:$E$1048576,$A$166,[1]DATA1415!$F$2:$F$1048576,$B$166)+ SUMIFS([1]DATA1415!$H$2:$H$1048576,[1]DATA1415!$C$2:$C$1048576,A39,[1]DATA1415!$E$2:$E$1048576,$A$166,[1]DATA1415!$F$2:$F$1048576,$B$166)+SUMIFS([1]DATA1415!$Q$2:$Q$1048576,[1]DATA1415!$C$2:$C$1048576,A39,[1]DATA1415!$E$2:$E$1048576,$A$166,[1]DATA1415!$F$2:$F$1048576,$B$166)-(SUMIFS([1]DATA1415!$G$2:$G$1048576,[1]DATA1415!$C$2:$C$1048576,A39,[1]DATA1415!$E$2:$E$1048576,$A$163,[1]DATA1415!$F$2:$F$1048576,$B$166)+ SUMIFS([1]DATA1415!$H$2:$H$1048576,[1]DATA1415!$C$2:$C$1048576,A39,[1]DATA1415!$E$2:$E$1048576,$A$163,[1]DATA1415!$F$2:$F$1048576,$B$166)+SUMIFS([1]DATA1415!$Q$2:$Q$1048576,[1]DATA1415!$C$2:$C$1048576,A39,[1]DATA1415!$E$2:$E$1048576,$A$163,[1]DATA1415!$F$2:$F$1048576,$B$166))</f>
        <v>58040</v>
      </c>
      <c r="G39" s="38">
        <f t="shared" si="61"/>
        <v>55</v>
      </c>
      <c r="H39" s="38">
        <f>ROUND(VLOOKUP($A39,'[1]TRG 1415'!$A$2:$N$119,6,FALSE)/12*$B$163,0)</f>
        <v>8100</v>
      </c>
      <c r="I39" s="38">
        <f>SUMIFS([1]DATA1415!$I$2:$I$1048576,[1]DATA1415!$C$2:$C$1048576,A39,[1]DATA1415!$E$2:$E$1048576,$A$166,[1]DATA1415!$F$2:$F$1048576,$B$166)+ SUMIFS([1]DATA1415!$R$2:$R$1048576,[1]DATA1415!$C$2:$C$1048576,A39,[1]DATA1415!$E$2:$E$1048576,$A$166,[1]DATA1415!$F$2:$F$1048576,$B$166)-(SUMIFS([1]DATA1415!$I$2:$I$1048576,[1]DATA1415!$C$2:$C$1048576,A39,[1]DATA1415!$E$2:$E$1048576,$A$163,[1]DATA1415!$F$2:$F$1048576,$B$166)+ SUMIFS([1]DATA1415!$R$2:$R$1048576,[1]DATA1415!$C$2:$C$1048576,A39,[1]DATA1415!$E$2:$E$1048576,$A$163,[1]DATA1415!$F$2:$F$1048576,$B$166))</f>
        <v>6871</v>
      </c>
      <c r="J39" s="38">
        <f t="shared" si="62"/>
        <v>85</v>
      </c>
      <c r="K39" s="38">
        <f>ROUND(VLOOKUP($A39,'[1]TRG 1415'!$A$2:$N$119,7,FALSE)/12*$B$163,0)</f>
        <v>300</v>
      </c>
      <c r="L39" s="38">
        <f>SUMIFS([1]DATA1415!$N$2:$N$1048576,[1]DATA1415!$C$2:$C$1048576,A39,[1]DATA1415!$E$2:$E$1048576,$A$166,[1]DATA1415!$F$2:$F$1048576,$B$166)+ SUMIFS([1]DATA1415!$S$2:$S$1048576,[1]DATA1415!$C$2:$C$1048576,A39,[1]DATA1415!$E$2:$E$1048576,$A$166,[1]DATA1415!$F$2:$F$1048576,$B$166)-(SUMIFS([1]DATA1415!$N$2:$N$1048576,[1]DATA1415!$C$2:$C$1048576,A39,[1]DATA1415!$E$2:$E$1048576,$A$163,[1]DATA1415!$F$2:$F$1048576,$B$166)+ SUMIFS([1]DATA1415!$S$2:$S$1048576,[1]DATA1415!$C$2:$C$1048576,A39,[1]DATA1415!$E$2:$E$1048576,$A$163,[1]DATA1415!$F$2:$F$1048576,$B$166))</f>
        <v>753</v>
      </c>
      <c r="M39" s="38">
        <f t="shared" si="63"/>
        <v>251</v>
      </c>
      <c r="N39" s="38">
        <f>ROUND(VLOOKUP($A39,'[1]TRG 1415'!$A$2:$N$119,8,FALSE)/12*$B$163,0)</f>
        <v>392</v>
      </c>
      <c r="O39" s="38">
        <f>SUMIFS([1]DATA1415!$M$2:$M$1048576,[1]DATA1415!$C$2:$C$1048576,A39,[1]DATA1415!$E$2:$E$1048576,$A$166,[1]DATA1415!$F$2:$F$1048576,$B$166)-SUMIFS([1]DATA1415!$M$2:$M$1048576,[1]DATA1415!$C$2:$C$1048576,A39,[1]DATA1415!$E$2:$E$1048576,$A$163,[1]DATA1415!$F$2:$F$1048576,$B$166)</f>
        <v>297</v>
      </c>
      <c r="P39" s="38">
        <f t="shared" si="64"/>
        <v>76</v>
      </c>
      <c r="Q39" s="38">
        <f>ROUND(VLOOKUP($A39,'[1]TRG 1415'!$A$2:$N$119,9,FALSE)/12*$B$163,0)</f>
        <v>600</v>
      </c>
      <c r="R39" s="38">
        <f>SUMIFS([1]DATA1415!$U$2:$U$1048576,[1]DATA1415!$C$2:$C$1048576,A39,[1]DATA1415!$E$2:$E$1048576,$A$166,[1]DATA1415!$F$2:$F$1048576,$B$166)-SUMIFS([1]DATA1415!$U$2:$U$1048576,[1]DATA1415!$C$2:$C$1048576,A39,[1]DATA1415!$E$2:$E$1048576,$A$163,[1]DATA1415!$F$2:$F$1048576,$B$166)</f>
        <v>633</v>
      </c>
      <c r="S39" s="38">
        <f t="shared" si="65"/>
        <v>106</v>
      </c>
      <c r="T39" s="38">
        <f>ROUND(VLOOKUP($A39,'[1]TRG 1415'!$A$2:$N$119,11,FALSE)/12*$B$163,0)</f>
        <v>1500</v>
      </c>
      <c r="U39" s="38">
        <f>SUMIFS([1]DATA1415!$Y$2:$Y$1048576,[1]DATA1415!$C$2:$C$1048576,A39,[1]DATA1415!$E$2:$E$1048576,$A$166,[1]DATA1415!$F$2:$F$1048576,$B$166)-SUMIFS([1]DATA1415!$Y$2:$Y$1048576,[1]DATA1415!$C$2:$C$1048576,A39,[1]DATA1415!$E$2:$E$1048576,$A$163,[1]DATA1415!$F$2:$F$1048576,$B$166)</f>
        <v>1905</v>
      </c>
      <c r="V39" s="38">
        <f t="shared" si="66"/>
        <v>127</v>
      </c>
      <c r="W39" s="38">
        <f>ROUND(VLOOKUP($A39,'[1]TRG 1415'!$A$2:$N$119,10,FALSE)/12*$B$163,0)</f>
        <v>0</v>
      </c>
      <c r="X39" s="38">
        <f>SUMIFS([1]DATA1415!$X$2:$X$1048576,[1]DATA1415!$C$2:$C$1048576,A39,[1]DATA1415!$E$2:$E$1048576,$A$166,[1]DATA1415!$F$2:$F$1048576,$B$166)-SUMIFS([1]DATA1415!$X$2:$X$1048576,[1]DATA1415!$C$2:$C$1048576,A39,[1]DATA1415!$E$2:$E$1048576,$A$163,[1]DATA1415!$F$2:$F$1048576,$B$166)</f>
        <v>0</v>
      </c>
      <c r="Y39" s="38">
        <f t="shared" si="67"/>
        <v>0</v>
      </c>
      <c r="Z39" s="38">
        <f>ROUND(VLOOKUP($A39,'[1]TRG 1415'!$A$2:$N$119,12,FALSE)/12*$B$163,0)</f>
        <v>0</v>
      </c>
      <c r="AA39" s="38">
        <f>SUMIFS([1]DATA1415!$Z$2:$Z$1048576,[1]DATA1415!$C$2:$C$1048576,A39,[1]DATA1415!$E$2:$E$1048576,$A$166,[1]DATA1415!$F$2:$F$1048576,$B$166)-SUMIFS([1]DATA1415!$Z$2:$Z$1048576,[1]DATA1415!$C$2:$C$1048576,A39,[1]DATA1415!$E$2:$E$1048576,$A$163,[1]DATA1415!$F$2:$F$1048576,$B$166)</f>
        <v>0</v>
      </c>
      <c r="AB39" s="38">
        <f t="shared" si="68"/>
        <v>0</v>
      </c>
      <c r="AC39" s="38">
        <f>ROUND(VLOOKUP($A39,'[1]TRG 1415'!$A$2:$N$119,13,FALSE)/12*$B$163,0)</f>
        <v>24000</v>
      </c>
      <c r="AD39" s="38">
        <f>SUMIFS([1]DATA1415!$V$2:$V$1048576,[1]DATA1415!$C$2:$C$1048576,A39,[1]DATA1415!$E$2:$E$1048576,$A$166,[1]DATA1415!$F$2:$F$1048576,$B$166)-SUMIFS([1]DATA1415!$V$2:$V$1048576,[1]DATA1415!$C$2:$C$1048576,A39,[1]DATA1415!$E$2:$E$1048576,$A$163,[1]DATA1415!$F$2:$F$1048576,$B$166)</f>
        <v>41279</v>
      </c>
      <c r="AE39" s="38">
        <f t="shared" si="69"/>
        <v>172</v>
      </c>
      <c r="AF39" s="38">
        <f>IF(VLOOKUP($A39,'[1]TRG 1415'!$A$2:$N$119,4,FALSE)&gt;0,80,0)</f>
        <v>80</v>
      </c>
      <c r="AG39" s="39">
        <f>ROUND((SUMIFS([1]DATA1415!$L$2:$L$1048576,[1]DATA1415!$C$2:$C$1048576,A39,[1]DATA1415!$E$2:$E$1048576,$A$166,[1]DATA1415!$F$2:$F$1048576,$B$166)-SUMIFS([1]DATA1415!$L$2:$L$1048576,[1]DATA1415!$C$2:$C$1048576,A39,[1]DATA1415!$E$2:$E$1048576,$A$163,[1]DATA1415!$F$2:$F$1048576,$B$166))*100/(VLOOKUP($A39,'[1]TRG 1415'!$A$2:$N$119,4,FALSE)*$H$162),0)</f>
        <v>114</v>
      </c>
      <c r="AH39" s="38">
        <f t="shared" si="70"/>
        <v>143</v>
      </c>
      <c r="AI39" s="39">
        <f t="shared" si="71"/>
        <v>127</v>
      </c>
      <c r="AJ39" s="40" t="str">
        <f t="shared" si="72"/>
        <v>A</v>
      </c>
      <c r="AK39" s="41"/>
      <c r="AL39" s="42"/>
      <c r="AM39" s="43"/>
      <c r="AN39" s="41"/>
      <c r="AO39" s="44">
        <f>VLOOKUP(A39,'[1]TRG 1415'!$A$2:$N$119,14,FALSE)</f>
        <v>8</v>
      </c>
      <c r="AS39" s="45" t="str">
        <f t="shared" si="74"/>
        <v>A</v>
      </c>
      <c r="AT39" s="41">
        <f t="shared" si="16"/>
        <v>1</v>
      </c>
      <c r="AU39" s="41" t="str">
        <f t="shared" si="13"/>
        <v/>
      </c>
      <c r="AV39" s="41" t="str">
        <f t="shared" si="14"/>
        <v/>
      </c>
      <c r="AW39" s="41">
        <f t="shared" si="73"/>
        <v>4</v>
      </c>
    </row>
    <row r="40" spans="1:50" ht="21" outlineLevel="2">
      <c r="A40" s="34">
        <v>404</v>
      </c>
      <c r="B40" s="35" t="s">
        <v>53</v>
      </c>
      <c r="C40" s="36" t="s">
        <v>88</v>
      </c>
      <c r="D40" s="37">
        <v>100</v>
      </c>
      <c r="E40" s="38">
        <f>ROUND(VLOOKUP($A40,'[1]TRG 1415'!$A$2:$N$119,5,FALSE)/12*$B$163,0)</f>
        <v>141000</v>
      </c>
      <c r="F40" s="38">
        <f>SUMIFS([1]DATA1415!$G$2:$G$1048576,[1]DATA1415!$C$2:$C$1048576,A40,[1]DATA1415!$E$2:$E$1048576,$A$166,[1]DATA1415!$F$2:$F$1048576,$B$166)+ SUMIFS([1]DATA1415!$H$2:$H$1048576,[1]DATA1415!$C$2:$C$1048576,A40,[1]DATA1415!$E$2:$E$1048576,$A$166,[1]DATA1415!$F$2:$F$1048576,$B$166)+SUMIFS([1]DATA1415!$Q$2:$Q$1048576,[1]DATA1415!$C$2:$C$1048576,A40,[1]DATA1415!$E$2:$E$1048576,$A$166,[1]DATA1415!$F$2:$F$1048576,$B$166)-(SUMIFS([1]DATA1415!$G$2:$G$1048576,[1]DATA1415!$C$2:$C$1048576,A40,[1]DATA1415!$E$2:$E$1048576,$A$163,[1]DATA1415!$F$2:$F$1048576,$B$166)+ SUMIFS([1]DATA1415!$H$2:$H$1048576,[1]DATA1415!$C$2:$C$1048576,A40,[1]DATA1415!$E$2:$E$1048576,$A$163,[1]DATA1415!$F$2:$F$1048576,$B$166)+SUMIFS([1]DATA1415!$Q$2:$Q$1048576,[1]DATA1415!$C$2:$C$1048576,A40,[1]DATA1415!$E$2:$E$1048576,$A$163,[1]DATA1415!$F$2:$F$1048576,$B$166))</f>
        <v>100048</v>
      </c>
      <c r="G40" s="38">
        <f t="shared" si="61"/>
        <v>71</v>
      </c>
      <c r="H40" s="38">
        <f>ROUND(VLOOKUP($A40,'[1]TRG 1415'!$A$2:$N$119,6,FALSE)/12*$B$163,0)</f>
        <v>13500</v>
      </c>
      <c r="I40" s="38">
        <f>SUMIFS([1]DATA1415!$I$2:$I$1048576,[1]DATA1415!$C$2:$C$1048576,A40,[1]DATA1415!$E$2:$E$1048576,$A$166,[1]DATA1415!$F$2:$F$1048576,$B$166)+ SUMIFS([1]DATA1415!$R$2:$R$1048576,[1]DATA1415!$C$2:$C$1048576,A40,[1]DATA1415!$E$2:$E$1048576,$A$166,[1]DATA1415!$F$2:$F$1048576,$B$166)-(SUMIFS([1]DATA1415!$I$2:$I$1048576,[1]DATA1415!$C$2:$C$1048576,A40,[1]DATA1415!$E$2:$E$1048576,$A$163,[1]DATA1415!$F$2:$F$1048576,$B$166)+ SUMIFS([1]DATA1415!$R$2:$R$1048576,[1]DATA1415!$C$2:$C$1048576,A40,[1]DATA1415!$E$2:$E$1048576,$A$163,[1]DATA1415!$F$2:$F$1048576,$B$166))</f>
        <v>6101</v>
      </c>
      <c r="J40" s="38">
        <f t="shared" si="62"/>
        <v>45</v>
      </c>
      <c r="K40" s="38">
        <f>ROUND(VLOOKUP($A40,'[1]TRG 1415'!$A$2:$N$119,7,FALSE)/12*$B$163,0)</f>
        <v>750</v>
      </c>
      <c r="L40" s="38">
        <f>SUMIFS([1]DATA1415!$N$2:$N$1048576,[1]DATA1415!$C$2:$C$1048576,A40,[1]DATA1415!$E$2:$E$1048576,$A$166,[1]DATA1415!$F$2:$F$1048576,$B$166)+ SUMIFS([1]DATA1415!$S$2:$S$1048576,[1]DATA1415!$C$2:$C$1048576,A40,[1]DATA1415!$E$2:$E$1048576,$A$166,[1]DATA1415!$F$2:$F$1048576,$B$166)-(SUMIFS([1]DATA1415!$N$2:$N$1048576,[1]DATA1415!$C$2:$C$1048576,A40,[1]DATA1415!$E$2:$E$1048576,$A$163,[1]DATA1415!$F$2:$F$1048576,$B$166)+ SUMIFS([1]DATA1415!$S$2:$S$1048576,[1]DATA1415!$C$2:$C$1048576,A40,[1]DATA1415!$E$2:$E$1048576,$A$163,[1]DATA1415!$F$2:$F$1048576,$B$166))</f>
        <v>550</v>
      </c>
      <c r="M40" s="38">
        <f t="shared" si="63"/>
        <v>73</v>
      </c>
      <c r="N40" s="38">
        <f>ROUND(VLOOKUP($A40,'[1]TRG 1415'!$A$2:$N$119,8,FALSE)/12*$B$163,0)</f>
        <v>750</v>
      </c>
      <c r="O40" s="38">
        <f>SUMIFS([1]DATA1415!$M$2:$M$1048576,[1]DATA1415!$C$2:$C$1048576,A40,[1]DATA1415!$E$2:$E$1048576,$A$166,[1]DATA1415!$F$2:$F$1048576,$B$166)-SUMIFS([1]DATA1415!$M$2:$M$1048576,[1]DATA1415!$C$2:$C$1048576,A40,[1]DATA1415!$E$2:$E$1048576,$A$163,[1]DATA1415!$F$2:$F$1048576,$B$166)</f>
        <v>163</v>
      </c>
      <c r="P40" s="38">
        <f t="shared" si="64"/>
        <v>22</v>
      </c>
      <c r="Q40" s="38">
        <f>ROUND(VLOOKUP($A40,'[1]TRG 1415'!$A$2:$N$119,9,FALSE)/12*$B$163,0)</f>
        <v>1200</v>
      </c>
      <c r="R40" s="38">
        <f>SUMIFS([1]DATA1415!$U$2:$U$1048576,[1]DATA1415!$C$2:$C$1048576,A40,[1]DATA1415!$E$2:$E$1048576,$A$166,[1]DATA1415!$F$2:$F$1048576,$B$166)-SUMIFS([1]DATA1415!$U$2:$U$1048576,[1]DATA1415!$C$2:$C$1048576,A40,[1]DATA1415!$E$2:$E$1048576,$A$163,[1]DATA1415!$F$2:$F$1048576,$B$166)</f>
        <v>568</v>
      </c>
      <c r="S40" s="38">
        <f t="shared" si="65"/>
        <v>47</v>
      </c>
      <c r="T40" s="38">
        <f>ROUND(VLOOKUP($A40,'[1]TRG 1415'!$A$2:$N$119,11,FALSE)/12*$B$163,0)</f>
        <v>3000</v>
      </c>
      <c r="U40" s="38">
        <f>SUMIFS([1]DATA1415!$Y$2:$Y$1048576,[1]DATA1415!$C$2:$C$1048576,A40,[1]DATA1415!$E$2:$E$1048576,$A$166,[1]DATA1415!$F$2:$F$1048576,$B$166)-SUMIFS([1]DATA1415!$Y$2:$Y$1048576,[1]DATA1415!$C$2:$C$1048576,A40,[1]DATA1415!$E$2:$E$1048576,$A$163,[1]DATA1415!$F$2:$F$1048576,$B$166)</f>
        <v>4835</v>
      </c>
      <c r="V40" s="38">
        <f t="shared" si="66"/>
        <v>161</v>
      </c>
      <c r="W40" s="38">
        <f>ROUND(VLOOKUP($A40,'[1]TRG 1415'!$A$2:$N$119,10,FALSE)/12*$B$163,0)</f>
        <v>0</v>
      </c>
      <c r="X40" s="38">
        <f>SUMIFS([1]DATA1415!$X$2:$X$1048576,[1]DATA1415!$C$2:$C$1048576,A40,[1]DATA1415!$E$2:$E$1048576,$A$166,[1]DATA1415!$F$2:$F$1048576,$B$166)-SUMIFS([1]DATA1415!$X$2:$X$1048576,[1]DATA1415!$C$2:$C$1048576,A40,[1]DATA1415!$E$2:$E$1048576,$A$163,[1]DATA1415!$F$2:$F$1048576,$B$166)</f>
        <v>0</v>
      </c>
      <c r="Y40" s="38">
        <f t="shared" si="67"/>
        <v>0</v>
      </c>
      <c r="Z40" s="38">
        <f>ROUND(VLOOKUP($A40,'[1]TRG 1415'!$A$2:$N$119,12,FALSE)/12*$B$163,0)</f>
        <v>900</v>
      </c>
      <c r="AA40" s="38">
        <f>SUMIFS([1]DATA1415!$Z$2:$Z$1048576,[1]DATA1415!$C$2:$C$1048576,A40,[1]DATA1415!$E$2:$E$1048576,$A$166,[1]DATA1415!$F$2:$F$1048576,$B$166)-SUMIFS([1]DATA1415!$Z$2:$Z$1048576,[1]DATA1415!$C$2:$C$1048576,A40,[1]DATA1415!$E$2:$E$1048576,$A$163,[1]DATA1415!$F$2:$F$1048576,$B$166)</f>
        <v>554</v>
      </c>
      <c r="AB40" s="38">
        <f t="shared" si="68"/>
        <v>62</v>
      </c>
      <c r="AC40" s="38">
        <f>ROUND(VLOOKUP($A40,'[1]TRG 1415'!$A$2:$N$119,13,FALSE)/12*$B$163,0)</f>
        <v>57000</v>
      </c>
      <c r="AD40" s="38">
        <f>SUMIFS([1]DATA1415!$V$2:$V$1048576,[1]DATA1415!$C$2:$C$1048576,A40,[1]DATA1415!$E$2:$E$1048576,$A$166,[1]DATA1415!$F$2:$F$1048576,$B$166)-SUMIFS([1]DATA1415!$V$2:$V$1048576,[1]DATA1415!$C$2:$C$1048576,A40,[1]DATA1415!$E$2:$E$1048576,$A$163,[1]DATA1415!$F$2:$F$1048576,$B$166)</f>
        <v>56599</v>
      </c>
      <c r="AE40" s="38">
        <f t="shared" si="69"/>
        <v>99</v>
      </c>
      <c r="AF40" s="38">
        <f>IF(VLOOKUP($A40,'[1]TRG 1415'!$A$2:$N$119,4,FALSE)&gt;0,80,0)</f>
        <v>80</v>
      </c>
      <c r="AG40" s="39">
        <f>ROUND((SUMIFS([1]DATA1415!$L$2:$L$1048576,[1]DATA1415!$C$2:$C$1048576,A40,[1]DATA1415!$E$2:$E$1048576,$A$166,[1]DATA1415!$F$2:$F$1048576,$B$166)-SUMIFS([1]DATA1415!$L$2:$L$1048576,[1]DATA1415!$C$2:$C$1048576,A40,[1]DATA1415!$E$2:$E$1048576,$A$163,[1]DATA1415!$F$2:$F$1048576,$B$166))*100/(VLOOKUP($A40,'[1]TRG 1415'!$A$2:$N$119,4,FALSE)*$H$162),0)</f>
        <v>60</v>
      </c>
      <c r="AH40" s="38">
        <f t="shared" si="70"/>
        <v>75</v>
      </c>
      <c r="AI40" s="39">
        <f t="shared" si="71"/>
        <v>73</v>
      </c>
      <c r="AJ40" s="40" t="str">
        <f t="shared" si="72"/>
        <v>C</v>
      </c>
      <c r="AK40" s="41"/>
      <c r="AL40" s="42"/>
      <c r="AM40" s="43"/>
      <c r="AN40" s="41"/>
      <c r="AO40" s="44">
        <f>VLOOKUP(A40,'[1]TRG 1415'!$A$2:$N$119,14,FALSE)</f>
        <v>9</v>
      </c>
      <c r="AS40" s="45" t="str">
        <f t="shared" si="74"/>
        <v>C</v>
      </c>
      <c r="AT40" s="41" t="str">
        <f t="shared" si="16"/>
        <v/>
      </c>
      <c r="AU40" s="41" t="str">
        <f t="shared" si="13"/>
        <v/>
      </c>
      <c r="AV40" s="41">
        <f t="shared" si="14"/>
        <v>1</v>
      </c>
      <c r="AW40" s="41">
        <f t="shared" si="73"/>
        <v>4</v>
      </c>
    </row>
    <row r="41" spans="1:50" ht="21" outlineLevel="2">
      <c r="A41" s="34">
        <v>405</v>
      </c>
      <c r="B41" s="35" t="s">
        <v>55</v>
      </c>
      <c r="C41" s="36" t="s">
        <v>89</v>
      </c>
      <c r="D41" s="37">
        <v>50</v>
      </c>
      <c r="E41" s="38">
        <f>ROUND(VLOOKUP($A41,'[1]TRG 1415'!$A$2:$N$119,5,FALSE)/12*$B$163,0)</f>
        <v>105000</v>
      </c>
      <c r="F41" s="38">
        <f>SUMIFS([1]DATA1415!$G$2:$G$1048576,[1]DATA1415!$C$2:$C$1048576,A41,[1]DATA1415!$E$2:$E$1048576,$A$166,[1]DATA1415!$F$2:$F$1048576,$B$166)+ SUMIFS([1]DATA1415!$H$2:$H$1048576,[1]DATA1415!$C$2:$C$1048576,A41,[1]DATA1415!$E$2:$E$1048576,$A$166,[1]DATA1415!$F$2:$F$1048576,$B$166)+SUMIFS([1]DATA1415!$Q$2:$Q$1048576,[1]DATA1415!$C$2:$C$1048576,A41,[1]DATA1415!$E$2:$E$1048576,$A$166,[1]DATA1415!$F$2:$F$1048576,$B$166)-(SUMIFS([1]DATA1415!$G$2:$G$1048576,[1]DATA1415!$C$2:$C$1048576,A41,[1]DATA1415!$E$2:$E$1048576,$A$163,[1]DATA1415!$F$2:$F$1048576,$B$166)+ SUMIFS([1]DATA1415!$H$2:$H$1048576,[1]DATA1415!$C$2:$C$1048576,A41,[1]DATA1415!$E$2:$E$1048576,$A$163,[1]DATA1415!$F$2:$F$1048576,$B$166)+SUMIFS([1]DATA1415!$Q$2:$Q$1048576,[1]DATA1415!$C$2:$C$1048576,A41,[1]DATA1415!$E$2:$E$1048576,$A$163,[1]DATA1415!$F$2:$F$1048576,$B$166))</f>
        <v>42817</v>
      </c>
      <c r="G41" s="38">
        <f t="shared" si="61"/>
        <v>41</v>
      </c>
      <c r="H41" s="38">
        <f>ROUND(VLOOKUP($A41,'[1]TRG 1415'!$A$2:$N$119,6,FALSE)/12*$B$163,0)</f>
        <v>8100</v>
      </c>
      <c r="I41" s="38">
        <f>SUMIFS([1]DATA1415!$I$2:$I$1048576,[1]DATA1415!$C$2:$C$1048576,A41,[1]DATA1415!$E$2:$E$1048576,$A$166,[1]DATA1415!$F$2:$F$1048576,$B$166)+ SUMIFS([1]DATA1415!$R$2:$R$1048576,[1]DATA1415!$C$2:$C$1048576,A41,[1]DATA1415!$E$2:$E$1048576,$A$166,[1]DATA1415!$F$2:$F$1048576,$B$166)-(SUMIFS([1]DATA1415!$I$2:$I$1048576,[1]DATA1415!$C$2:$C$1048576,A41,[1]DATA1415!$E$2:$E$1048576,$A$163,[1]DATA1415!$F$2:$F$1048576,$B$166)+ SUMIFS([1]DATA1415!$R$2:$R$1048576,[1]DATA1415!$C$2:$C$1048576,A41,[1]DATA1415!$E$2:$E$1048576,$A$163,[1]DATA1415!$F$2:$F$1048576,$B$166))</f>
        <v>3983</v>
      </c>
      <c r="J41" s="38">
        <f t="shared" si="62"/>
        <v>49</v>
      </c>
      <c r="K41" s="38">
        <f>ROUND(VLOOKUP($A41,'[1]TRG 1415'!$A$2:$N$119,7,FALSE)/12*$B$163,0)</f>
        <v>300</v>
      </c>
      <c r="L41" s="38">
        <f>SUMIFS([1]DATA1415!$N$2:$N$1048576,[1]DATA1415!$C$2:$C$1048576,A41,[1]DATA1415!$E$2:$E$1048576,$A$166,[1]DATA1415!$F$2:$F$1048576,$B$166)+ SUMIFS([1]DATA1415!$S$2:$S$1048576,[1]DATA1415!$C$2:$C$1048576,A41,[1]DATA1415!$E$2:$E$1048576,$A$166,[1]DATA1415!$F$2:$F$1048576,$B$166)-(SUMIFS([1]DATA1415!$N$2:$N$1048576,[1]DATA1415!$C$2:$C$1048576,A41,[1]DATA1415!$E$2:$E$1048576,$A$163,[1]DATA1415!$F$2:$F$1048576,$B$166)+ SUMIFS([1]DATA1415!$S$2:$S$1048576,[1]DATA1415!$C$2:$C$1048576,A41,[1]DATA1415!$E$2:$E$1048576,$A$163,[1]DATA1415!$F$2:$F$1048576,$B$166))</f>
        <v>1726</v>
      </c>
      <c r="M41" s="38">
        <f t="shared" si="63"/>
        <v>575</v>
      </c>
      <c r="N41" s="38">
        <f>ROUND(VLOOKUP($A41,'[1]TRG 1415'!$A$2:$N$119,8,FALSE)/12*$B$163,0)</f>
        <v>392</v>
      </c>
      <c r="O41" s="38">
        <f>SUMIFS([1]DATA1415!$M$2:$M$1048576,[1]DATA1415!$C$2:$C$1048576,A41,[1]DATA1415!$E$2:$E$1048576,$A$166,[1]DATA1415!$F$2:$F$1048576,$B$166)-SUMIFS([1]DATA1415!$M$2:$M$1048576,[1]DATA1415!$C$2:$C$1048576,A41,[1]DATA1415!$E$2:$E$1048576,$A$163,[1]DATA1415!$F$2:$F$1048576,$B$166)</f>
        <v>349</v>
      </c>
      <c r="P41" s="38">
        <f t="shared" si="64"/>
        <v>89</v>
      </c>
      <c r="Q41" s="38">
        <f>ROUND(VLOOKUP($A41,'[1]TRG 1415'!$A$2:$N$119,9,FALSE)/12*$B$163,0)</f>
        <v>600</v>
      </c>
      <c r="R41" s="38">
        <f>SUMIFS([1]DATA1415!$U$2:$U$1048576,[1]DATA1415!$C$2:$C$1048576,A41,[1]DATA1415!$E$2:$E$1048576,$A$166,[1]DATA1415!$F$2:$F$1048576,$B$166)-SUMIFS([1]DATA1415!$U$2:$U$1048576,[1]DATA1415!$C$2:$C$1048576,A41,[1]DATA1415!$E$2:$E$1048576,$A$163,[1]DATA1415!$F$2:$F$1048576,$B$166)</f>
        <v>1114</v>
      </c>
      <c r="S41" s="38">
        <f t="shared" si="65"/>
        <v>186</v>
      </c>
      <c r="T41" s="38">
        <f>ROUND(VLOOKUP($A41,'[1]TRG 1415'!$A$2:$N$119,11,FALSE)/12*$B$163,0)</f>
        <v>1500</v>
      </c>
      <c r="U41" s="38">
        <f>SUMIFS([1]DATA1415!$Y$2:$Y$1048576,[1]DATA1415!$C$2:$C$1048576,A41,[1]DATA1415!$E$2:$E$1048576,$A$166,[1]DATA1415!$F$2:$F$1048576,$B$166)-SUMIFS([1]DATA1415!$Y$2:$Y$1048576,[1]DATA1415!$C$2:$C$1048576,A41,[1]DATA1415!$E$2:$E$1048576,$A$163,[1]DATA1415!$F$2:$F$1048576,$B$166)</f>
        <v>1459</v>
      </c>
      <c r="V41" s="38">
        <f t="shared" si="66"/>
        <v>97</v>
      </c>
      <c r="W41" s="38">
        <f>ROUND(VLOOKUP($A41,'[1]TRG 1415'!$A$2:$N$119,10,FALSE)/12*$B$163,0)</f>
        <v>0</v>
      </c>
      <c r="X41" s="38">
        <f>SUMIFS([1]DATA1415!$X$2:$X$1048576,[1]DATA1415!$C$2:$C$1048576,A41,[1]DATA1415!$E$2:$E$1048576,$A$166,[1]DATA1415!$F$2:$F$1048576,$B$166)-SUMIFS([1]DATA1415!$X$2:$X$1048576,[1]DATA1415!$C$2:$C$1048576,A41,[1]DATA1415!$E$2:$E$1048576,$A$163,[1]DATA1415!$F$2:$F$1048576,$B$166)</f>
        <v>0</v>
      </c>
      <c r="Y41" s="38">
        <f t="shared" si="67"/>
        <v>0</v>
      </c>
      <c r="Z41" s="38">
        <f>ROUND(VLOOKUP($A41,'[1]TRG 1415'!$A$2:$N$119,12,FALSE)/12*$B$163,0)</f>
        <v>300</v>
      </c>
      <c r="AA41" s="38">
        <f>SUMIFS([1]DATA1415!$Z$2:$Z$1048576,[1]DATA1415!$C$2:$C$1048576,A41,[1]DATA1415!$E$2:$E$1048576,$A$166,[1]DATA1415!$F$2:$F$1048576,$B$166)-SUMIFS([1]DATA1415!$Z$2:$Z$1048576,[1]DATA1415!$C$2:$C$1048576,A41,[1]DATA1415!$E$2:$E$1048576,$A$163,[1]DATA1415!$F$2:$F$1048576,$B$166)</f>
        <v>560</v>
      </c>
      <c r="AB41" s="38">
        <f t="shared" si="68"/>
        <v>187</v>
      </c>
      <c r="AC41" s="38">
        <f>ROUND(VLOOKUP($A41,'[1]TRG 1415'!$A$2:$N$119,13,FALSE)/12*$B$163,0)</f>
        <v>24000</v>
      </c>
      <c r="AD41" s="38">
        <f>SUMIFS([1]DATA1415!$V$2:$V$1048576,[1]DATA1415!$C$2:$C$1048576,A41,[1]DATA1415!$E$2:$E$1048576,$A$166,[1]DATA1415!$F$2:$F$1048576,$B$166)-SUMIFS([1]DATA1415!$V$2:$V$1048576,[1]DATA1415!$C$2:$C$1048576,A41,[1]DATA1415!$E$2:$E$1048576,$A$163,[1]DATA1415!$F$2:$F$1048576,$B$166)</f>
        <v>37825</v>
      </c>
      <c r="AE41" s="38">
        <f t="shared" si="69"/>
        <v>158</v>
      </c>
      <c r="AF41" s="38">
        <f>IF(VLOOKUP($A41,'[1]TRG 1415'!$A$2:$N$119,4,FALSE)&gt;0,80,0)</f>
        <v>80</v>
      </c>
      <c r="AG41" s="39">
        <f>ROUND((SUMIFS([1]DATA1415!$L$2:$L$1048576,[1]DATA1415!$C$2:$C$1048576,A41,[1]DATA1415!$E$2:$E$1048576,$A$166,[1]DATA1415!$F$2:$F$1048576,$B$166)-SUMIFS([1]DATA1415!$L$2:$L$1048576,[1]DATA1415!$C$2:$C$1048576,A41,[1]DATA1415!$E$2:$E$1048576,$A$163,[1]DATA1415!$F$2:$F$1048576,$B$166))*100/(VLOOKUP($A41,'[1]TRG 1415'!$A$2:$N$119,4,FALSE)*$H$162),0)</f>
        <v>105</v>
      </c>
      <c r="AH41" s="38">
        <f t="shared" si="70"/>
        <v>131</v>
      </c>
      <c r="AI41" s="39">
        <f t="shared" si="71"/>
        <v>168</v>
      </c>
      <c r="AJ41" s="40" t="str">
        <f t="shared" si="72"/>
        <v>A</v>
      </c>
      <c r="AK41" s="41"/>
      <c r="AL41" s="42"/>
      <c r="AM41" s="43"/>
      <c r="AN41" s="41"/>
      <c r="AO41" s="44">
        <f>VLOOKUP(A41,'[1]TRG 1415'!$A$2:$N$119,14,FALSE)</f>
        <v>9</v>
      </c>
      <c r="AS41" s="45" t="str">
        <f t="shared" si="74"/>
        <v>A</v>
      </c>
      <c r="AT41" s="41">
        <f t="shared" si="16"/>
        <v>1</v>
      </c>
      <c r="AU41" s="41" t="str">
        <f t="shared" si="13"/>
        <v/>
      </c>
      <c r="AV41" s="41" t="str">
        <f t="shared" si="14"/>
        <v/>
      </c>
      <c r="AW41" s="41">
        <f t="shared" si="73"/>
        <v>4</v>
      </c>
    </row>
    <row r="42" spans="1:50" ht="21" outlineLevel="2">
      <c r="A42" s="34">
        <v>406</v>
      </c>
      <c r="B42" s="35" t="s">
        <v>55</v>
      </c>
      <c r="C42" s="36" t="s">
        <v>90</v>
      </c>
      <c r="D42" s="37">
        <v>30</v>
      </c>
      <c r="E42" s="38">
        <f>ROUND(VLOOKUP($A42,'[1]TRG 1415'!$A$2:$N$119,5,FALSE)/12*$B$163,0)</f>
        <v>67500</v>
      </c>
      <c r="F42" s="38">
        <f>SUMIFS([1]DATA1415!$G$2:$G$1048576,[1]DATA1415!$C$2:$C$1048576,A42,[1]DATA1415!$E$2:$E$1048576,$A$166,[1]DATA1415!$F$2:$F$1048576,$B$166)+ SUMIFS([1]DATA1415!$H$2:$H$1048576,[1]DATA1415!$C$2:$C$1048576,A42,[1]DATA1415!$E$2:$E$1048576,$A$166,[1]DATA1415!$F$2:$F$1048576,$B$166)+SUMIFS([1]DATA1415!$Q$2:$Q$1048576,[1]DATA1415!$C$2:$C$1048576,A42,[1]DATA1415!$E$2:$E$1048576,$A$166,[1]DATA1415!$F$2:$F$1048576,$B$166)-(SUMIFS([1]DATA1415!$G$2:$G$1048576,[1]DATA1415!$C$2:$C$1048576,A42,[1]DATA1415!$E$2:$E$1048576,$A$163,[1]DATA1415!$F$2:$F$1048576,$B$166)+ SUMIFS([1]DATA1415!$H$2:$H$1048576,[1]DATA1415!$C$2:$C$1048576,A42,[1]DATA1415!$E$2:$E$1048576,$A$163,[1]DATA1415!$F$2:$F$1048576,$B$166)+SUMIFS([1]DATA1415!$Q$2:$Q$1048576,[1]DATA1415!$C$2:$C$1048576,A42,[1]DATA1415!$E$2:$E$1048576,$A$163,[1]DATA1415!$F$2:$F$1048576,$B$166))</f>
        <v>56597</v>
      </c>
      <c r="G42" s="38">
        <f t="shared" si="61"/>
        <v>84</v>
      </c>
      <c r="H42" s="38">
        <f>ROUND(VLOOKUP($A42,'[1]TRG 1415'!$A$2:$N$119,6,FALSE)/12*$B$163,0)</f>
        <v>4200</v>
      </c>
      <c r="I42" s="38">
        <f>SUMIFS([1]DATA1415!$I$2:$I$1048576,[1]DATA1415!$C$2:$C$1048576,A42,[1]DATA1415!$E$2:$E$1048576,$A$166,[1]DATA1415!$F$2:$F$1048576,$B$166)+ SUMIFS([1]DATA1415!$R$2:$R$1048576,[1]DATA1415!$C$2:$C$1048576,A42,[1]DATA1415!$E$2:$E$1048576,$A$166,[1]DATA1415!$F$2:$F$1048576,$B$166)-(SUMIFS([1]DATA1415!$I$2:$I$1048576,[1]DATA1415!$C$2:$C$1048576,A42,[1]DATA1415!$E$2:$E$1048576,$A$163,[1]DATA1415!$F$2:$F$1048576,$B$166)+ SUMIFS([1]DATA1415!$R$2:$R$1048576,[1]DATA1415!$C$2:$C$1048576,A42,[1]DATA1415!$E$2:$E$1048576,$A$163,[1]DATA1415!$F$2:$F$1048576,$B$166))</f>
        <v>5011</v>
      </c>
      <c r="J42" s="38">
        <f t="shared" si="62"/>
        <v>119</v>
      </c>
      <c r="K42" s="38">
        <f>ROUND(VLOOKUP($A42,'[1]TRG 1415'!$A$2:$N$119,7,FALSE)/12*$B$163,0)</f>
        <v>0</v>
      </c>
      <c r="L42" s="38">
        <f>SUMIFS([1]DATA1415!$N$2:$N$1048576,[1]DATA1415!$C$2:$C$1048576,A42,[1]DATA1415!$E$2:$E$1048576,$A$166,[1]DATA1415!$F$2:$F$1048576,$B$166)+ SUMIFS([1]DATA1415!$S$2:$S$1048576,[1]DATA1415!$C$2:$C$1048576,A42,[1]DATA1415!$E$2:$E$1048576,$A$166,[1]DATA1415!$F$2:$F$1048576,$B$166)-(SUMIFS([1]DATA1415!$N$2:$N$1048576,[1]DATA1415!$C$2:$C$1048576,A42,[1]DATA1415!$E$2:$E$1048576,$A$163,[1]DATA1415!$F$2:$F$1048576,$B$166)+ SUMIFS([1]DATA1415!$S$2:$S$1048576,[1]DATA1415!$C$2:$C$1048576,A42,[1]DATA1415!$E$2:$E$1048576,$A$163,[1]DATA1415!$F$2:$F$1048576,$B$166))</f>
        <v>0</v>
      </c>
      <c r="M42" s="38">
        <f t="shared" si="63"/>
        <v>0</v>
      </c>
      <c r="N42" s="38">
        <f>ROUND(VLOOKUP($A42,'[1]TRG 1415'!$A$2:$N$119,8,FALSE)/12*$B$163,0)</f>
        <v>300</v>
      </c>
      <c r="O42" s="38">
        <f>SUMIFS([1]DATA1415!$M$2:$M$1048576,[1]DATA1415!$C$2:$C$1048576,A42,[1]DATA1415!$E$2:$E$1048576,$A$166,[1]DATA1415!$F$2:$F$1048576,$B$166)-SUMIFS([1]DATA1415!$M$2:$M$1048576,[1]DATA1415!$C$2:$C$1048576,A42,[1]DATA1415!$E$2:$E$1048576,$A$163,[1]DATA1415!$F$2:$F$1048576,$B$166)</f>
        <v>0</v>
      </c>
      <c r="P42" s="38">
        <f t="shared" si="64"/>
        <v>0</v>
      </c>
      <c r="Q42" s="38">
        <f>ROUND(VLOOKUP($A42,'[1]TRG 1415'!$A$2:$N$119,9,FALSE)/12*$B$163,0)</f>
        <v>300</v>
      </c>
      <c r="R42" s="38">
        <f>SUMIFS([1]DATA1415!$U$2:$U$1048576,[1]DATA1415!$C$2:$C$1048576,A42,[1]DATA1415!$E$2:$E$1048576,$A$166,[1]DATA1415!$F$2:$F$1048576,$B$166)-SUMIFS([1]DATA1415!$U$2:$U$1048576,[1]DATA1415!$C$2:$C$1048576,A42,[1]DATA1415!$E$2:$E$1048576,$A$163,[1]DATA1415!$F$2:$F$1048576,$B$166)</f>
        <v>487</v>
      </c>
      <c r="S42" s="38">
        <f t="shared" si="65"/>
        <v>162</v>
      </c>
      <c r="T42" s="38">
        <f>ROUND(VLOOKUP($A42,'[1]TRG 1415'!$A$2:$N$119,11,FALSE)/12*$B$163,0)</f>
        <v>900</v>
      </c>
      <c r="U42" s="38">
        <f>SUMIFS([1]DATA1415!$Y$2:$Y$1048576,[1]DATA1415!$C$2:$C$1048576,A42,[1]DATA1415!$E$2:$E$1048576,$A$166,[1]DATA1415!$F$2:$F$1048576,$B$166)-SUMIFS([1]DATA1415!$Y$2:$Y$1048576,[1]DATA1415!$C$2:$C$1048576,A42,[1]DATA1415!$E$2:$E$1048576,$A$163,[1]DATA1415!$F$2:$F$1048576,$B$166)</f>
        <v>1896</v>
      </c>
      <c r="V42" s="38">
        <f t="shared" si="66"/>
        <v>211</v>
      </c>
      <c r="W42" s="38">
        <f>ROUND(VLOOKUP($A42,'[1]TRG 1415'!$A$2:$N$119,10,FALSE)/12*$B$163,0)</f>
        <v>0</v>
      </c>
      <c r="X42" s="38">
        <f>SUMIFS([1]DATA1415!$X$2:$X$1048576,[1]DATA1415!$C$2:$C$1048576,A42,[1]DATA1415!$E$2:$E$1048576,$A$166,[1]DATA1415!$F$2:$F$1048576,$B$166)-SUMIFS([1]DATA1415!$X$2:$X$1048576,[1]DATA1415!$C$2:$C$1048576,A42,[1]DATA1415!$E$2:$E$1048576,$A$163,[1]DATA1415!$F$2:$F$1048576,$B$166)</f>
        <v>0</v>
      </c>
      <c r="Y42" s="38">
        <f t="shared" si="67"/>
        <v>0</v>
      </c>
      <c r="Z42" s="38">
        <f>ROUND(VLOOKUP($A42,'[1]TRG 1415'!$A$2:$N$119,12,FALSE)/12*$B$163,0)</f>
        <v>0</v>
      </c>
      <c r="AA42" s="38">
        <f>SUMIFS([1]DATA1415!$Z$2:$Z$1048576,[1]DATA1415!$C$2:$C$1048576,A42,[1]DATA1415!$E$2:$E$1048576,$A$166,[1]DATA1415!$F$2:$F$1048576,$B$166)-SUMIFS([1]DATA1415!$Z$2:$Z$1048576,[1]DATA1415!$C$2:$C$1048576,A42,[1]DATA1415!$E$2:$E$1048576,$A$163,[1]DATA1415!$F$2:$F$1048576,$B$166)</f>
        <v>0</v>
      </c>
      <c r="AB42" s="38">
        <f t="shared" si="68"/>
        <v>0</v>
      </c>
      <c r="AC42" s="38">
        <f>ROUND(VLOOKUP($A42,'[1]TRG 1415'!$A$2:$N$119,13,FALSE)/12*$B$163,0)</f>
        <v>14400</v>
      </c>
      <c r="AD42" s="38">
        <f>SUMIFS([1]DATA1415!$V$2:$V$1048576,[1]DATA1415!$C$2:$C$1048576,A42,[1]DATA1415!$E$2:$E$1048576,$A$166,[1]DATA1415!$F$2:$F$1048576,$B$166)-SUMIFS([1]DATA1415!$V$2:$V$1048576,[1]DATA1415!$C$2:$C$1048576,A42,[1]DATA1415!$E$2:$E$1048576,$A$163,[1]DATA1415!$F$2:$F$1048576,$B$166)</f>
        <v>14192</v>
      </c>
      <c r="AE42" s="38">
        <f t="shared" si="69"/>
        <v>99</v>
      </c>
      <c r="AF42" s="38">
        <f>IF(VLOOKUP($A42,'[1]TRG 1415'!$A$2:$N$119,4,FALSE)&gt;0,80,0)</f>
        <v>80</v>
      </c>
      <c r="AG42" s="39">
        <f>ROUND((SUMIFS([1]DATA1415!$L$2:$L$1048576,[1]DATA1415!$C$2:$C$1048576,A42,[1]DATA1415!$E$2:$E$1048576,$A$166,[1]DATA1415!$F$2:$F$1048576,$B$166)-SUMIFS([1]DATA1415!$L$2:$L$1048576,[1]DATA1415!$C$2:$C$1048576,A42,[1]DATA1415!$E$2:$E$1048576,$A$163,[1]DATA1415!$F$2:$F$1048576,$B$166))*100/(VLOOKUP($A42,'[1]TRG 1415'!$A$2:$N$119,4,FALSE)*$H$162),0)</f>
        <v>67</v>
      </c>
      <c r="AH42" s="38">
        <f t="shared" si="70"/>
        <v>84</v>
      </c>
      <c r="AI42" s="39">
        <f t="shared" si="71"/>
        <v>108</v>
      </c>
      <c r="AJ42" s="40" t="str">
        <f t="shared" si="72"/>
        <v>A</v>
      </c>
      <c r="AK42" s="41"/>
      <c r="AL42" s="42"/>
      <c r="AM42" s="43"/>
      <c r="AN42" s="41"/>
      <c r="AO42" s="44">
        <f>VLOOKUP(A42,'[1]TRG 1415'!$A$2:$N$119,14,FALSE)</f>
        <v>7</v>
      </c>
      <c r="AS42" s="45" t="str">
        <f t="shared" si="74"/>
        <v>A</v>
      </c>
      <c r="AT42" s="41">
        <f t="shared" si="16"/>
        <v>1</v>
      </c>
      <c r="AU42" s="41" t="str">
        <f t="shared" si="13"/>
        <v/>
      </c>
      <c r="AV42" s="41" t="str">
        <f t="shared" si="14"/>
        <v/>
      </c>
      <c r="AW42" s="41">
        <f t="shared" si="73"/>
        <v>4</v>
      </c>
    </row>
    <row r="43" spans="1:50" ht="21" outlineLevel="2">
      <c r="A43" s="34">
        <v>407</v>
      </c>
      <c r="B43" s="35" t="s">
        <v>55</v>
      </c>
      <c r="C43" s="36" t="s">
        <v>91</v>
      </c>
      <c r="D43" s="37">
        <v>50</v>
      </c>
      <c r="E43" s="38">
        <f>ROUND(VLOOKUP($A43,'[1]TRG 1415'!$A$2:$N$119,5,FALSE)/12*$B$163,0)</f>
        <v>105000</v>
      </c>
      <c r="F43" s="38">
        <f>SUMIFS([1]DATA1415!$G$2:$G$1048576,[1]DATA1415!$C$2:$C$1048576,A43,[1]DATA1415!$E$2:$E$1048576,$A$166,[1]DATA1415!$F$2:$F$1048576,$B$166)+ SUMIFS([1]DATA1415!$H$2:$H$1048576,[1]DATA1415!$C$2:$C$1048576,A43,[1]DATA1415!$E$2:$E$1048576,$A$166,[1]DATA1415!$F$2:$F$1048576,$B$166)+SUMIFS([1]DATA1415!$Q$2:$Q$1048576,[1]DATA1415!$C$2:$C$1048576,A43,[1]DATA1415!$E$2:$E$1048576,$A$166,[1]DATA1415!$F$2:$F$1048576,$B$166)-(SUMIFS([1]DATA1415!$G$2:$G$1048576,[1]DATA1415!$C$2:$C$1048576,A43,[1]DATA1415!$E$2:$E$1048576,$A$163,[1]DATA1415!$F$2:$F$1048576,$B$166)+ SUMIFS([1]DATA1415!$H$2:$H$1048576,[1]DATA1415!$C$2:$C$1048576,A43,[1]DATA1415!$E$2:$E$1048576,$A$163,[1]DATA1415!$F$2:$F$1048576,$B$166)+SUMIFS([1]DATA1415!$Q$2:$Q$1048576,[1]DATA1415!$C$2:$C$1048576,A43,[1]DATA1415!$E$2:$E$1048576,$A$163,[1]DATA1415!$F$2:$F$1048576,$B$166))</f>
        <v>60318</v>
      </c>
      <c r="G43" s="38">
        <f t="shared" si="61"/>
        <v>57</v>
      </c>
      <c r="H43" s="38">
        <f>ROUND(VLOOKUP($A43,'[1]TRG 1415'!$A$2:$N$119,6,FALSE)/12*$B$163,0)</f>
        <v>8100</v>
      </c>
      <c r="I43" s="38">
        <f>SUMIFS([1]DATA1415!$I$2:$I$1048576,[1]DATA1415!$C$2:$C$1048576,A43,[1]DATA1415!$E$2:$E$1048576,$A$166,[1]DATA1415!$F$2:$F$1048576,$B$166)+ SUMIFS([1]DATA1415!$R$2:$R$1048576,[1]DATA1415!$C$2:$C$1048576,A43,[1]DATA1415!$E$2:$E$1048576,$A$166,[1]DATA1415!$F$2:$F$1048576,$B$166)-(SUMIFS([1]DATA1415!$I$2:$I$1048576,[1]DATA1415!$C$2:$C$1048576,A43,[1]DATA1415!$E$2:$E$1048576,$A$163,[1]DATA1415!$F$2:$F$1048576,$B$166)+ SUMIFS([1]DATA1415!$R$2:$R$1048576,[1]DATA1415!$C$2:$C$1048576,A43,[1]DATA1415!$E$2:$E$1048576,$A$163,[1]DATA1415!$F$2:$F$1048576,$B$166))</f>
        <v>8160</v>
      </c>
      <c r="J43" s="38">
        <f t="shared" si="62"/>
        <v>101</v>
      </c>
      <c r="K43" s="38">
        <f>ROUND(VLOOKUP($A43,'[1]TRG 1415'!$A$2:$N$119,7,FALSE)/12*$B$163,0)</f>
        <v>0</v>
      </c>
      <c r="L43" s="38">
        <f>SUMIFS([1]DATA1415!$N$2:$N$1048576,[1]DATA1415!$C$2:$C$1048576,A43,[1]DATA1415!$E$2:$E$1048576,$A$166,[1]DATA1415!$F$2:$F$1048576,$B$166)+ SUMIFS([1]DATA1415!$S$2:$S$1048576,[1]DATA1415!$C$2:$C$1048576,A43,[1]DATA1415!$E$2:$E$1048576,$A$166,[1]DATA1415!$F$2:$F$1048576,$B$166)-(SUMIFS([1]DATA1415!$N$2:$N$1048576,[1]DATA1415!$C$2:$C$1048576,A43,[1]DATA1415!$E$2:$E$1048576,$A$163,[1]DATA1415!$F$2:$F$1048576,$B$166)+ SUMIFS([1]DATA1415!$S$2:$S$1048576,[1]DATA1415!$C$2:$C$1048576,A43,[1]DATA1415!$E$2:$E$1048576,$A$163,[1]DATA1415!$F$2:$F$1048576,$B$166))</f>
        <v>1</v>
      </c>
      <c r="M43" s="38">
        <f t="shared" si="63"/>
        <v>0</v>
      </c>
      <c r="N43" s="38">
        <f>ROUND(VLOOKUP($A43,'[1]TRG 1415'!$A$2:$N$119,8,FALSE)/12*$B$163,0)</f>
        <v>392</v>
      </c>
      <c r="O43" s="38">
        <f>SUMIFS([1]DATA1415!$M$2:$M$1048576,[1]DATA1415!$C$2:$C$1048576,A43,[1]DATA1415!$E$2:$E$1048576,$A$166,[1]DATA1415!$F$2:$F$1048576,$B$166)-SUMIFS([1]DATA1415!$M$2:$M$1048576,[1]DATA1415!$C$2:$C$1048576,A43,[1]DATA1415!$E$2:$E$1048576,$A$163,[1]DATA1415!$F$2:$F$1048576,$B$166)</f>
        <v>213</v>
      </c>
      <c r="P43" s="38">
        <f t="shared" si="64"/>
        <v>54</v>
      </c>
      <c r="Q43" s="38">
        <f>ROUND(VLOOKUP($A43,'[1]TRG 1415'!$A$2:$N$119,9,FALSE)/12*$B$163,0)</f>
        <v>600</v>
      </c>
      <c r="R43" s="38">
        <f>SUMIFS([1]DATA1415!$U$2:$U$1048576,[1]DATA1415!$C$2:$C$1048576,A43,[1]DATA1415!$E$2:$E$1048576,$A$166,[1]DATA1415!$F$2:$F$1048576,$B$166)-SUMIFS([1]DATA1415!$U$2:$U$1048576,[1]DATA1415!$C$2:$C$1048576,A43,[1]DATA1415!$E$2:$E$1048576,$A$163,[1]DATA1415!$F$2:$F$1048576,$B$166)</f>
        <v>648</v>
      </c>
      <c r="S43" s="38">
        <f t="shared" si="65"/>
        <v>108</v>
      </c>
      <c r="T43" s="38">
        <f>ROUND(VLOOKUP($A43,'[1]TRG 1415'!$A$2:$N$119,11,FALSE)/12*$B$163,0)</f>
        <v>1500</v>
      </c>
      <c r="U43" s="38">
        <f>SUMIFS([1]DATA1415!$Y$2:$Y$1048576,[1]DATA1415!$C$2:$C$1048576,A43,[1]DATA1415!$E$2:$E$1048576,$A$166,[1]DATA1415!$F$2:$F$1048576,$B$166)-SUMIFS([1]DATA1415!$Y$2:$Y$1048576,[1]DATA1415!$C$2:$C$1048576,A43,[1]DATA1415!$E$2:$E$1048576,$A$163,[1]DATA1415!$F$2:$F$1048576,$B$166)</f>
        <v>2796</v>
      </c>
      <c r="V43" s="38">
        <f t="shared" si="66"/>
        <v>186</v>
      </c>
      <c r="W43" s="38">
        <f>ROUND(VLOOKUP($A43,'[1]TRG 1415'!$A$2:$N$119,10,FALSE)/12*$B$163,0)</f>
        <v>300</v>
      </c>
      <c r="X43" s="38">
        <f>SUMIFS([1]DATA1415!$X$2:$X$1048576,[1]DATA1415!$C$2:$C$1048576,A43,[1]DATA1415!$E$2:$E$1048576,$A$166,[1]DATA1415!$F$2:$F$1048576,$B$166)-SUMIFS([1]DATA1415!$X$2:$X$1048576,[1]DATA1415!$C$2:$C$1048576,A43,[1]DATA1415!$E$2:$E$1048576,$A$163,[1]DATA1415!$F$2:$F$1048576,$B$166)</f>
        <v>0</v>
      </c>
      <c r="Y43" s="38">
        <f t="shared" si="67"/>
        <v>0</v>
      </c>
      <c r="Z43" s="38">
        <f>ROUND(VLOOKUP($A43,'[1]TRG 1415'!$A$2:$N$119,12,FALSE)/12*$B$163,0)</f>
        <v>300</v>
      </c>
      <c r="AA43" s="38">
        <f>SUMIFS([1]DATA1415!$Z$2:$Z$1048576,[1]DATA1415!$C$2:$C$1048576,A43,[1]DATA1415!$E$2:$E$1048576,$A$166,[1]DATA1415!$F$2:$F$1048576,$B$166)-SUMIFS([1]DATA1415!$Z$2:$Z$1048576,[1]DATA1415!$C$2:$C$1048576,A43,[1]DATA1415!$E$2:$E$1048576,$A$163,[1]DATA1415!$F$2:$F$1048576,$B$166)</f>
        <v>1328</v>
      </c>
      <c r="AB43" s="38">
        <f t="shared" si="68"/>
        <v>443</v>
      </c>
      <c r="AC43" s="38">
        <f>ROUND(VLOOKUP($A43,'[1]TRG 1415'!$A$2:$N$119,13,FALSE)/12*$B$163,0)</f>
        <v>24000</v>
      </c>
      <c r="AD43" s="38">
        <f>SUMIFS([1]DATA1415!$V$2:$V$1048576,[1]DATA1415!$C$2:$C$1048576,A43,[1]DATA1415!$E$2:$E$1048576,$A$166,[1]DATA1415!$F$2:$F$1048576,$B$166)-SUMIFS([1]DATA1415!$V$2:$V$1048576,[1]DATA1415!$C$2:$C$1048576,A43,[1]DATA1415!$E$2:$E$1048576,$A$163,[1]DATA1415!$F$2:$F$1048576,$B$166)</f>
        <v>28046</v>
      </c>
      <c r="AE43" s="38">
        <f t="shared" si="69"/>
        <v>117</v>
      </c>
      <c r="AF43" s="38">
        <f>IF(VLOOKUP($A43,'[1]TRG 1415'!$A$2:$N$119,4,FALSE)&gt;0,80,0)</f>
        <v>80</v>
      </c>
      <c r="AG43" s="39">
        <f>ROUND((SUMIFS([1]DATA1415!$L$2:$L$1048576,[1]DATA1415!$C$2:$C$1048576,A43,[1]DATA1415!$E$2:$E$1048576,$A$166,[1]DATA1415!$F$2:$F$1048576,$B$166)-SUMIFS([1]DATA1415!$L$2:$L$1048576,[1]DATA1415!$C$2:$C$1048576,A43,[1]DATA1415!$E$2:$E$1048576,$A$163,[1]DATA1415!$F$2:$F$1048576,$B$166))*100/(VLOOKUP($A43,'[1]TRG 1415'!$A$2:$N$119,4,FALSE)*$H$162),0)</f>
        <v>99</v>
      </c>
      <c r="AH43" s="38">
        <f t="shared" si="70"/>
        <v>124</v>
      </c>
      <c r="AI43" s="39">
        <f t="shared" si="71"/>
        <v>132</v>
      </c>
      <c r="AJ43" s="40" t="str">
        <f t="shared" si="72"/>
        <v>A</v>
      </c>
      <c r="AK43" s="41"/>
      <c r="AL43" s="42"/>
      <c r="AM43" s="43"/>
      <c r="AN43" s="41"/>
      <c r="AO43" s="44">
        <f>VLOOKUP(A43,'[1]TRG 1415'!$A$2:$N$119,14,FALSE)</f>
        <v>9</v>
      </c>
      <c r="AS43" s="45" t="str">
        <f t="shared" si="74"/>
        <v>A</v>
      </c>
      <c r="AT43" s="41">
        <f t="shared" si="16"/>
        <v>1</v>
      </c>
      <c r="AU43" s="41" t="str">
        <f t="shared" si="13"/>
        <v/>
      </c>
      <c r="AV43" s="41" t="str">
        <f t="shared" si="14"/>
        <v/>
      </c>
      <c r="AW43" s="41">
        <f t="shared" si="73"/>
        <v>4</v>
      </c>
    </row>
    <row r="44" spans="1:50" ht="21" outlineLevel="2">
      <c r="A44" s="34">
        <v>408</v>
      </c>
      <c r="B44" s="35" t="s">
        <v>55</v>
      </c>
      <c r="C44" s="36" t="s">
        <v>92</v>
      </c>
      <c r="D44" s="37">
        <v>30</v>
      </c>
      <c r="E44" s="38">
        <f>ROUND(VLOOKUP($A44,'[1]TRG 1415'!$A$2:$N$119,5,FALSE)/12*$B$163,0)</f>
        <v>67500</v>
      </c>
      <c r="F44" s="38">
        <f>SUMIFS([1]DATA1415!$G$2:$G$1048576,[1]DATA1415!$C$2:$C$1048576,A44,[1]DATA1415!$E$2:$E$1048576,$A$166,[1]DATA1415!$F$2:$F$1048576,$B$166)+ SUMIFS([1]DATA1415!$H$2:$H$1048576,[1]DATA1415!$C$2:$C$1048576,A44,[1]DATA1415!$E$2:$E$1048576,$A$166,[1]DATA1415!$F$2:$F$1048576,$B$166)+SUMIFS([1]DATA1415!$Q$2:$Q$1048576,[1]DATA1415!$C$2:$C$1048576,A44,[1]DATA1415!$E$2:$E$1048576,$A$166,[1]DATA1415!$F$2:$F$1048576,$B$166)-(SUMIFS([1]DATA1415!$G$2:$G$1048576,[1]DATA1415!$C$2:$C$1048576,A44,[1]DATA1415!$E$2:$E$1048576,$A$163,[1]DATA1415!$F$2:$F$1048576,$B$166)+ SUMIFS([1]DATA1415!$H$2:$H$1048576,[1]DATA1415!$C$2:$C$1048576,A44,[1]DATA1415!$E$2:$E$1048576,$A$163,[1]DATA1415!$F$2:$F$1048576,$B$166)+SUMIFS([1]DATA1415!$Q$2:$Q$1048576,[1]DATA1415!$C$2:$C$1048576,A44,[1]DATA1415!$E$2:$E$1048576,$A$163,[1]DATA1415!$F$2:$F$1048576,$B$166))</f>
        <v>75635</v>
      </c>
      <c r="G44" s="38">
        <f t="shared" si="61"/>
        <v>112</v>
      </c>
      <c r="H44" s="38">
        <f>ROUND(VLOOKUP($A44,'[1]TRG 1415'!$A$2:$N$119,6,FALSE)/12*$B$163,0)</f>
        <v>4200</v>
      </c>
      <c r="I44" s="38">
        <f>SUMIFS([1]DATA1415!$I$2:$I$1048576,[1]DATA1415!$C$2:$C$1048576,A44,[1]DATA1415!$E$2:$E$1048576,$A$166,[1]DATA1415!$F$2:$F$1048576,$B$166)+ SUMIFS([1]DATA1415!$R$2:$R$1048576,[1]DATA1415!$C$2:$C$1048576,A44,[1]DATA1415!$E$2:$E$1048576,$A$166,[1]DATA1415!$F$2:$F$1048576,$B$166)-(SUMIFS([1]DATA1415!$I$2:$I$1048576,[1]DATA1415!$C$2:$C$1048576,A44,[1]DATA1415!$E$2:$E$1048576,$A$163,[1]DATA1415!$F$2:$F$1048576,$B$166)+ SUMIFS([1]DATA1415!$R$2:$R$1048576,[1]DATA1415!$C$2:$C$1048576,A44,[1]DATA1415!$E$2:$E$1048576,$A$163,[1]DATA1415!$F$2:$F$1048576,$B$166))</f>
        <v>6157</v>
      </c>
      <c r="J44" s="38">
        <f t="shared" si="62"/>
        <v>147</v>
      </c>
      <c r="K44" s="38">
        <f>ROUND(VLOOKUP($A44,'[1]TRG 1415'!$A$2:$N$119,7,FALSE)/12*$B$163,0)</f>
        <v>0</v>
      </c>
      <c r="L44" s="38">
        <f>SUMIFS([1]DATA1415!$N$2:$N$1048576,[1]DATA1415!$C$2:$C$1048576,A44,[1]DATA1415!$E$2:$E$1048576,$A$166,[1]DATA1415!$F$2:$F$1048576,$B$166)+ SUMIFS([1]DATA1415!$S$2:$S$1048576,[1]DATA1415!$C$2:$C$1048576,A44,[1]DATA1415!$E$2:$E$1048576,$A$166,[1]DATA1415!$F$2:$F$1048576,$B$166)-(SUMIFS([1]DATA1415!$N$2:$N$1048576,[1]DATA1415!$C$2:$C$1048576,A44,[1]DATA1415!$E$2:$E$1048576,$A$163,[1]DATA1415!$F$2:$F$1048576,$B$166)+ SUMIFS([1]DATA1415!$S$2:$S$1048576,[1]DATA1415!$C$2:$C$1048576,A44,[1]DATA1415!$E$2:$E$1048576,$A$163,[1]DATA1415!$F$2:$F$1048576,$B$166))</f>
        <v>0</v>
      </c>
      <c r="M44" s="38">
        <f t="shared" si="63"/>
        <v>0</v>
      </c>
      <c r="N44" s="38">
        <f>ROUND(VLOOKUP($A44,'[1]TRG 1415'!$A$2:$N$119,8,FALSE)/12*$B$163,0)</f>
        <v>300</v>
      </c>
      <c r="O44" s="38">
        <f>SUMIFS([1]DATA1415!$M$2:$M$1048576,[1]DATA1415!$C$2:$C$1048576,A44,[1]DATA1415!$E$2:$E$1048576,$A$166,[1]DATA1415!$F$2:$F$1048576,$B$166)-SUMIFS([1]DATA1415!$M$2:$M$1048576,[1]DATA1415!$C$2:$C$1048576,A44,[1]DATA1415!$E$2:$E$1048576,$A$163,[1]DATA1415!$F$2:$F$1048576,$B$166)</f>
        <v>0</v>
      </c>
      <c r="P44" s="38">
        <f t="shared" si="64"/>
        <v>0</v>
      </c>
      <c r="Q44" s="38">
        <f>ROUND(VLOOKUP($A44,'[1]TRG 1415'!$A$2:$N$119,9,FALSE)/12*$B$163,0)</f>
        <v>300</v>
      </c>
      <c r="R44" s="38">
        <f>SUMIFS([1]DATA1415!$U$2:$U$1048576,[1]DATA1415!$C$2:$C$1048576,A44,[1]DATA1415!$E$2:$E$1048576,$A$166,[1]DATA1415!$F$2:$F$1048576,$B$166)-SUMIFS([1]DATA1415!$U$2:$U$1048576,[1]DATA1415!$C$2:$C$1048576,A44,[1]DATA1415!$E$2:$E$1048576,$A$163,[1]DATA1415!$F$2:$F$1048576,$B$166)</f>
        <v>246</v>
      </c>
      <c r="S44" s="38">
        <f t="shared" si="65"/>
        <v>82</v>
      </c>
      <c r="T44" s="38">
        <v>0</v>
      </c>
      <c r="U44" s="38">
        <f>SUMIFS([1]DATA1415!$Y$2:$Y$1048576,[1]DATA1415!$C$2:$C$1048576,A44,[1]DATA1415!$E$2:$E$1048576,$A$166,[1]DATA1415!$F$2:$F$1048576,$B$166)-SUMIFS([1]DATA1415!$Y$2:$Y$1048576,[1]DATA1415!$C$2:$C$1048576,A44,[1]DATA1415!$E$2:$E$1048576,$A$163,[1]DATA1415!$F$2:$F$1048576,$B$166)</f>
        <v>0</v>
      </c>
      <c r="V44" s="38">
        <f t="shared" si="66"/>
        <v>0</v>
      </c>
      <c r="W44" s="38">
        <f>ROUND(VLOOKUP($A44,'[1]TRG 1415'!$A$2:$N$119,10,FALSE)/12*$B$163,0)</f>
        <v>0</v>
      </c>
      <c r="X44" s="38">
        <f>SUMIFS([1]DATA1415!$X$2:$X$1048576,[1]DATA1415!$C$2:$C$1048576,A44,[1]DATA1415!$E$2:$E$1048576,$A$166,[1]DATA1415!$F$2:$F$1048576,$B$166)-SUMIFS([1]DATA1415!$X$2:$X$1048576,[1]DATA1415!$C$2:$C$1048576,A44,[1]DATA1415!$E$2:$E$1048576,$A$163,[1]DATA1415!$F$2:$F$1048576,$B$166)</f>
        <v>0</v>
      </c>
      <c r="Y44" s="38">
        <f t="shared" si="67"/>
        <v>0</v>
      </c>
      <c r="Z44" s="38">
        <f>ROUND(VLOOKUP($A44,'[1]TRG 1415'!$A$2:$N$119,12,FALSE)/12*$B$163,0)</f>
        <v>0</v>
      </c>
      <c r="AA44" s="38">
        <f>SUMIFS([1]DATA1415!$Z$2:$Z$1048576,[1]DATA1415!$C$2:$C$1048576,A44,[1]DATA1415!$E$2:$E$1048576,$A$166,[1]DATA1415!$F$2:$F$1048576,$B$166)-SUMIFS([1]DATA1415!$Z$2:$Z$1048576,[1]DATA1415!$C$2:$C$1048576,A44,[1]DATA1415!$E$2:$E$1048576,$A$163,[1]DATA1415!$F$2:$F$1048576,$B$166)</f>
        <v>0</v>
      </c>
      <c r="AB44" s="38">
        <f t="shared" si="68"/>
        <v>0</v>
      </c>
      <c r="AC44" s="38">
        <f>ROUND(VLOOKUP($A44,'[1]TRG 1415'!$A$2:$N$119,13,FALSE)/12*$B$163,0)</f>
        <v>14400</v>
      </c>
      <c r="AD44" s="38">
        <f>SUMIFS([1]DATA1415!$V$2:$V$1048576,[1]DATA1415!$C$2:$C$1048576,A44,[1]DATA1415!$E$2:$E$1048576,$A$166,[1]DATA1415!$F$2:$F$1048576,$B$166)-SUMIFS([1]DATA1415!$V$2:$V$1048576,[1]DATA1415!$C$2:$C$1048576,A44,[1]DATA1415!$E$2:$E$1048576,$A$163,[1]DATA1415!$F$2:$F$1048576,$B$166)</f>
        <v>15533</v>
      </c>
      <c r="AE44" s="38">
        <f t="shared" si="69"/>
        <v>108</v>
      </c>
      <c r="AF44" s="38">
        <f>IF(VLOOKUP($A44,'[1]TRG 1415'!$A$2:$N$119,4,FALSE)&gt;0,80,0)</f>
        <v>80</v>
      </c>
      <c r="AG44" s="39">
        <f>ROUND((SUMIFS([1]DATA1415!$L$2:$L$1048576,[1]DATA1415!$C$2:$C$1048576,A44,[1]DATA1415!$E$2:$E$1048576,$A$166,[1]DATA1415!$F$2:$F$1048576,$B$166)-SUMIFS([1]DATA1415!$L$2:$L$1048576,[1]DATA1415!$C$2:$C$1048576,A44,[1]DATA1415!$E$2:$E$1048576,$A$163,[1]DATA1415!$F$2:$F$1048576,$B$166))*100/(VLOOKUP($A44,'[1]TRG 1415'!$A$2:$N$119,4,FALSE)*$H$162),0)</f>
        <v>113</v>
      </c>
      <c r="AH44" s="38">
        <f t="shared" si="70"/>
        <v>141</v>
      </c>
      <c r="AI44" s="39">
        <f t="shared" si="71"/>
        <v>98</v>
      </c>
      <c r="AJ44" s="40" t="str">
        <f t="shared" si="72"/>
        <v>A</v>
      </c>
      <c r="AK44" s="41"/>
      <c r="AL44" s="42"/>
      <c r="AM44" s="43"/>
      <c r="AN44" s="41"/>
      <c r="AO44" s="44">
        <f>VLOOKUP(A44,'[1]TRG 1415'!$A$2:$N$119,14,FALSE)</f>
        <v>6</v>
      </c>
      <c r="AS44" s="45" t="str">
        <f t="shared" si="74"/>
        <v>A</v>
      </c>
      <c r="AT44" s="41">
        <f t="shared" si="16"/>
        <v>1</v>
      </c>
      <c r="AU44" s="41" t="str">
        <f t="shared" si="13"/>
        <v/>
      </c>
      <c r="AV44" s="41" t="str">
        <f t="shared" si="14"/>
        <v/>
      </c>
      <c r="AW44" s="41">
        <f t="shared" si="73"/>
        <v>4</v>
      </c>
    </row>
    <row r="45" spans="1:50" ht="21" outlineLevel="2">
      <c r="A45" s="34">
        <v>409</v>
      </c>
      <c r="B45" s="35" t="s">
        <v>55</v>
      </c>
      <c r="C45" s="36" t="s">
        <v>93</v>
      </c>
      <c r="D45" s="37">
        <v>50</v>
      </c>
      <c r="E45" s="38">
        <f>ROUND(VLOOKUP($A45,'[1]TRG 1415'!$A$2:$N$119,5,FALSE)/12*$B$163,0)</f>
        <v>105000</v>
      </c>
      <c r="F45" s="38">
        <f>SUMIFS([1]DATA1415!$G$2:$G$1048576,[1]DATA1415!$C$2:$C$1048576,A45,[1]DATA1415!$E$2:$E$1048576,$A$166,[1]DATA1415!$F$2:$F$1048576,$B$166)+ SUMIFS([1]DATA1415!$H$2:$H$1048576,[1]DATA1415!$C$2:$C$1048576,A45,[1]DATA1415!$E$2:$E$1048576,$A$166,[1]DATA1415!$F$2:$F$1048576,$B$166)+SUMIFS([1]DATA1415!$Q$2:$Q$1048576,[1]DATA1415!$C$2:$C$1048576,A45,[1]DATA1415!$E$2:$E$1048576,$A$166,[1]DATA1415!$F$2:$F$1048576,$B$166)-(SUMIFS([1]DATA1415!$G$2:$G$1048576,[1]DATA1415!$C$2:$C$1048576,A45,[1]DATA1415!$E$2:$E$1048576,$A$163,[1]DATA1415!$F$2:$F$1048576,$B$166)+ SUMIFS([1]DATA1415!$H$2:$H$1048576,[1]DATA1415!$C$2:$C$1048576,A45,[1]DATA1415!$E$2:$E$1048576,$A$163,[1]DATA1415!$F$2:$F$1048576,$B$166)+SUMIFS([1]DATA1415!$Q$2:$Q$1048576,[1]DATA1415!$C$2:$C$1048576,A45,[1]DATA1415!$E$2:$E$1048576,$A$163,[1]DATA1415!$F$2:$F$1048576,$B$166))</f>
        <v>128897</v>
      </c>
      <c r="G45" s="38">
        <f t="shared" si="61"/>
        <v>123</v>
      </c>
      <c r="H45" s="38">
        <f>ROUND(VLOOKUP($A45,'[1]TRG 1415'!$A$2:$N$119,6,FALSE)/12*$B$163,0)</f>
        <v>8100</v>
      </c>
      <c r="I45" s="38">
        <f>SUMIFS([1]DATA1415!$I$2:$I$1048576,[1]DATA1415!$C$2:$C$1048576,A45,[1]DATA1415!$E$2:$E$1048576,$A$166,[1]DATA1415!$F$2:$F$1048576,$B$166)+ SUMIFS([1]DATA1415!$R$2:$R$1048576,[1]DATA1415!$C$2:$C$1048576,A45,[1]DATA1415!$E$2:$E$1048576,$A$166,[1]DATA1415!$F$2:$F$1048576,$B$166)-(SUMIFS([1]DATA1415!$I$2:$I$1048576,[1]DATA1415!$C$2:$C$1048576,A45,[1]DATA1415!$E$2:$E$1048576,$A$163,[1]DATA1415!$F$2:$F$1048576,$B$166)+ SUMIFS([1]DATA1415!$R$2:$R$1048576,[1]DATA1415!$C$2:$C$1048576,A45,[1]DATA1415!$E$2:$E$1048576,$A$163,[1]DATA1415!$F$2:$F$1048576,$B$166))</f>
        <v>4095</v>
      </c>
      <c r="J45" s="38">
        <f t="shared" si="62"/>
        <v>51</v>
      </c>
      <c r="K45" s="38">
        <f>ROUND(VLOOKUP($A45,'[1]TRG 1415'!$A$2:$N$119,7,FALSE)/12*$B$163,0)</f>
        <v>300</v>
      </c>
      <c r="L45" s="38">
        <f>SUMIFS([1]DATA1415!$N$2:$N$1048576,[1]DATA1415!$C$2:$C$1048576,A45,[1]DATA1415!$E$2:$E$1048576,$A$166,[1]DATA1415!$F$2:$F$1048576,$B$166)+ SUMIFS([1]DATA1415!$S$2:$S$1048576,[1]DATA1415!$C$2:$C$1048576,A45,[1]DATA1415!$E$2:$E$1048576,$A$166,[1]DATA1415!$F$2:$F$1048576,$B$166)-(SUMIFS([1]DATA1415!$N$2:$N$1048576,[1]DATA1415!$C$2:$C$1048576,A45,[1]DATA1415!$E$2:$E$1048576,$A$163,[1]DATA1415!$F$2:$F$1048576,$B$166)+ SUMIFS([1]DATA1415!$S$2:$S$1048576,[1]DATA1415!$C$2:$C$1048576,A45,[1]DATA1415!$E$2:$E$1048576,$A$163,[1]DATA1415!$F$2:$F$1048576,$B$166))</f>
        <v>255</v>
      </c>
      <c r="M45" s="38">
        <f t="shared" si="63"/>
        <v>85</v>
      </c>
      <c r="N45" s="38">
        <f>ROUND(VLOOKUP($A45,'[1]TRG 1415'!$A$2:$N$119,8,FALSE)/12*$B$163,0)</f>
        <v>392</v>
      </c>
      <c r="O45" s="38">
        <f>SUMIFS([1]DATA1415!$M$2:$M$1048576,[1]DATA1415!$C$2:$C$1048576,A45,[1]DATA1415!$E$2:$E$1048576,$A$166,[1]DATA1415!$F$2:$F$1048576,$B$166)-SUMIFS([1]DATA1415!$M$2:$M$1048576,[1]DATA1415!$C$2:$C$1048576,A45,[1]DATA1415!$E$2:$E$1048576,$A$163,[1]DATA1415!$F$2:$F$1048576,$B$166)</f>
        <v>344</v>
      </c>
      <c r="P45" s="38">
        <f t="shared" si="64"/>
        <v>88</v>
      </c>
      <c r="Q45" s="38">
        <f>ROUND(VLOOKUP($A45,'[1]TRG 1415'!$A$2:$N$119,9,FALSE)/12*$B$163,0)</f>
        <v>600</v>
      </c>
      <c r="R45" s="38">
        <f>SUMIFS([1]DATA1415!$U$2:$U$1048576,[1]DATA1415!$C$2:$C$1048576,A45,[1]DATA1415!$E$2:$E$1048576,$A$166,[1]DATA1415!$F$2:$F$1048576,$B$166)-SUMIFS([1]DATA1415!$U$2:$U$1048576,[1]DATA1415!$C$2:$C$1048576,A45,[1]DATA1415!$E$2:$E$1048576,$A$163,[1]DATA1415!$F$2:$F$1048576,$B$166)</f>
        <v>349</v>
      </c>
      <c r="S45" s="38">
        <f t="shared" si="65"/>
        <v>58</v>
      </c>
      <c r="T45" s="38">
        <f>ROUND(VLOOKUP($A45,'[1]TRG 1415'!$A$2:$N$119,11,FALSE)/12*$B$163,0)</f>
        <v>1500</v>
      </c>
      <c r="U45" s="38">
        <f>SUMIFS([1]DATA1415!$Y$2:$Y$1048576,[1]DATA1415!$C$2:$C$1048576,A45,[1]DATA1415!$E$2:$E$1048576,$A$166,[1]DATA1415!$F$2:$F$1048576,$B$166)-SUMIFS([1]DATA1415!$Y$2:$Y$1048576,[1]DATA1415!$C$2:$C$1048576,A45,[1]DATA1415!$E$2:$E$1048576,$A$163,[1]DATA1415!$F$2:$F$1048576,$B$166)</f>
        <v>3230</v>
      </c>
      <c r="V45" s="38">
        <f t="shared" si="66"/>
        <v>215</v>
      </c>
      <c r="W45" s="38">
        <f>ROUND(VLOOKUP($A45,'[1]TRG 1415'!$A$2:$N$119,10,FALSE)/12*$B$163,0)</f>
        <v>0</v>
      </c>
      <c r="X45" s="38">
        <f>SUMIFS([1]DATA1415!$X$2:$X$1048576,[1]DATA1415!$C$2:$C$1048576,A45,[1]DATA1415!$E$2:$E$1048576,$A$166,[1]DATA1415!$F$2:$F$1048576,$B$166)-SUMIFS([1]DATA1415!$X$2:$X$1048576,[1]DATA1415!$C$2:$C$1048576,A45,[1]DATA1415!$E$2:$E$1048576,$A$163,[1]DATA1415!$F$2:$F$1048576,$B$166)</f>
        <v>0</v>
      </c>
      <c r="Y45" s="38">
        <f t="shared" si="67"/>
        <v>0</v>
      </c>
      <c r="Z45" s="38">
        <f>ROUND(VLOOKUP($A45,'[1]TRG 1415'!$A$2:$N$119,12,FALSE)/12*$B$163,0)</f>
        <v>0</v>
      </c>
      <c r="AA45" s="38">
        <f>SUMIFS([1]DATA1415!$Z$2:$Z$1048576,[1]DATA1415!$C$2:$C$1048576,A45,[1]DATA1415!$E$2:$E$1048576,$A$166,[1]DATA1415!$F$2:$F$1048576,$B$166)-SUMIFS([1]DATA1415!$Z$2:$Z$1048576,[1]DATA1415!$C$2:$C$1048576,A45,[1]DATA1415!$E$2:$E$1048576,$A$163,[1]DATA1415!$F$2:$F$1048576,$B$166)</f>
        <v>0</v>
      </c>
      <c r="AB45" s="38">
        <f t="shared" si="68"/>
        <v>0</v>
      </c>
      <c r="AC45" s="38">
        <f>ROUND(VLOOKUP($A45,'[1]TRG 1415'!$A$2:$N$119,13,FALSE)/12*$B$163,0)</f>
        <v>24000</v>
      </c>
      <c r="AD45" s="38">
        <f>SUMIFS([1]DATA1415!$V$2:$V$1048576,[1]DATA1415!$C$2:$C$1048576,A45,[1]DATA1415!$E$2:$E$1048576,$A$166,[1]DATA1415!$F$2:$F$1048576,$B$166)-SUMIFS([1]DATA1415!$V$2:$V$1048576,[1]DATA1415!$C$2:$C$1048576,A45,[1]DATA1415!$E$2:$E$1048576,$A$163,[1]DATA1415!$F$2:$F$1048576,$B$166)</f>
        <v>27083</v>
      </c>
      <c r="AE45" s="38">
        <f t="shared" si="69"/>
        <v>113</v>
      </c>
      <c r="AF45" s="38">
        <f>IF(VLOOKUP($A45,'[1]TRG 1415'!$A$2:$N$119,4,FALSE)&gt;0,80,0)</f>
        <v>80</v>
      </c>
      <c r="AG45" s="39">
        <f>ROUND((SUMIFS([1]DATA1415!$L$2:$L$1048576,[1]DATA1415!$C$2:$C$1048576,A45,[1]DATA1415!$E$2:$E$1048576,$A$166,[1]DATA1415!$F$2:$F$1048576,$B$166)-SUMIFS([1]DATA1415!$L$2:$L$1048576,[1]DATA1415!$C$2:$C$1048576,A45,[1]DATA1415!$E$2:$E$1048576,$A$163,[1]DATA1415!$F$2:$F$1048576,$B$166))*100/(VLOOKUP($A45,'[1]TRG 1415'!$A$2:$N$119,4,FALSE)*$H$162),0)</f>
        <v>50</v>
      </c>
      <c r="AH45" s="38">
        <f t="shared" si="70"/>
        <v>63</v>
      </c>
      <c r="AI45" s="39">
        <f t="shared" si="71"/>
        <v>100</v>
      </c>
      <c r="AJ45" s="40" t="str">
        <f t="shared" si="72"/>
        <v>A</v>
      </c>
      <c r="AK45" s="41"/>
      <c r="AL45" s="42"/>
      <c r="AM45" s="43"/>
      <c r="AN45" s="41"/>
      <c r="AO45" s="44">
        <f>VLOOKUP(A45,'[1]TRG 1415'!$A$2:$N$119,14,FALSE)</f>
        <v>8</v>
      </c>
      <c r="AS45" s="45" t="str">
        <f t="shared" si="74"/>
        <v>A</v>
      </c>
      <c r="AT45" s="41">
        <f t="shared" si="16"/>
        <v>1</v>
      </c>
      <c r="AU45" s="41" t="str">
        <f t="shared" si="13"/>
        <v/>
      </c>
      <c r="AV45" s="41" t="str">
        <f t="shared" si="14"/>
        <v/>
      </c>
      <c r="AW45" s="41">
        <f t="shared" si="73"/>
        <v>4</v>
      </c>
    </row>
    <row r="46" spans="1:50" ht="21" outlineLevel="2">
      <c r="A46" s="34">
        <v>410</v>
      </c>
      <c r="B46" s="35" t="s">
        <v>53</v>
      </c>
      <c r="C46" s="36" t="s">
        <v>94</v>
      </c>
      <c r="D46" s="37">
        <v>100</v>
      </c>
      <c r="E46" s="38">
        <f>ROUND(VLOOKUP($A46,'[1]TRG 1415'!$A$2:$N$119,5,FALSE)/12*$B$163,0)</f>
        <v>141000</v>
      </c>
      <c r="F46" s="38">
        <f>SUMIFS([1]DATA1415!$G$2:$G$1048576,[1]DATA1415!$C$2:$C$1048576,A46,[1]DATA1415!$E$2:$E$1048576,$A$166,[1]DATA1415!$F$2:$F$1048576,$B$166)+ SUMIFS([1]DATA1415!$H$2:$H$1048576,[1]DATA1415!$C$2:$C$1048576,A46,[1]DATA1415!$E$2:$E$1048576,$A$166,[1]DATA1415!$F$2:$F$1048576,$B$166)+SUMIFS([1]DATA1415!$Q$2:$Q$1048576,[1]DATA1415!$C$2:$C$1048576,A46,[1]DATA1415!$E$2:$E$1048576,$A$166,[1]DATA1415!$F$2:$F$1048576,$B$166)-(SUMIFS([1]DATA1415!$G$2:$G$1048576,[1]DATA1415!$C$2:$C$1048576,A46,[1]DATA1415!$E$2:$E$1048576,$A$163,[1]DATA1415!$F$2:$F$1048576,$B$166)+ SUMIFS([1]DATA1415!$H$2:$H$1048576,[1]DATA1415!$C$2:$C$1048576,A46,[1]DATA1415!$E$2:$E$1048576,$A$163,[1]DATA1415!$F$2:$F$1048576,$B$166)+SUMIFS([1]DATA1415!$Q$2:$Q$1048576,[1]DATA1415!$C$2:$C$1048576,A46,[1]DATA1415!$E$2:$E$1048576,$A$163,[1]DATA1415!$F$2:$F$1048576,$B$166))</f>
        <v>137657</v>
      </c>
      <c r="G46" s="38">
        <f t="shared" si="61"/>
        <v>98</v>
      </c>
      <c r="H46" s="38">
        <f>ROUND(VLOOKUP($A46,'[1]TRG 1415'!$A$2:$N$119,6,FALSE)/12*$B$163,0)</f>
        <v>13500</v>
      </c>
      <c r="I46" s="38">
        <f>SUMIFS([1]DATA1415!$I$2:$I$1048576,[1]DATA1415!$C$2:$C$1048576,A46,[1]DATA1415!$E$2:$E$1048576,$A$166,[1]DATA1415!$F$2:$F$1048576,$B$166)+ SUMIFS([1]DATA1415!$R$2:$R$1048576,[1]DATA1415!$C$2:$C$1048576,A46,[1]DATA1415!$E$2:$E$1048576,$A$166,[1]DATA1415!$F$2:$F$1048576,$B$166)-(SUMIFS([1]DATA1415!$I$2:$I$1048576,[1]DATA1415!$C$2:$C$1048576,A46,[1]DATA1415!$E$2:$E$1048576,$A$163,[1]DATA1415!$F$2:$F$1048576,$B$166)+ SUMIFS([1]DATA1415!$R$2:$R$1048576,[1]DATA1415!$C$2:$C$1048576,A46,[1]DATA1415!$E$2:$E$1048576,$A$163,[1]DATA1415!$F$2:$F$1048576,$B$166))</f>
        <v>21476</v>
      </c>
      <c r="J46" s="38">
        <f t="shared" si="62"/>
        <v>159</v>
      </c>
      <c r="K46" s="38">
        <f>ROUND(VLOOKUP($A46,'[1]TRG 1415'!$A$2:$N$119,7,FALSE)/12*$B$163,0)</f>
        <v>750</v>
      </c>
      <c r="L46" s="38">
        <f>SUMIFS([1]DATA1415!$N$2:$N$1048576,[1]DATA1415!$C$2:$C$1048576,A46,[1]DATA1415!$E$2:$E$1048576,$A$166,[1]DATA1415!$F$2:$F$1048576,$B$166)+ SUMIFS([1]DATA1415!$S$2:$S$1048576,[1]DATA1415!$C$2:$C$1048576,A46,[1]DATA1415!$E$2:$E$1048576,$A$166,[1]DATA1415!$F$2:$F$1048576,$B$166)-(SUMIFS([1]DATA1415!$N$2:$N$1048576,[1]DATA1415!$C$2:$C$1048576,A46,[1]DATA1415!$E$2:$E$1048576,$A$163,[1]DATA1415!$F$2:$F$1048576,$B$166)+ SUMIFS([1]DATA1415!$S$2:$S$1048576,[1]DATA1415!$C$2:$C$1048576,A46,[1]DATA1415!$E$2:$E$1048576,$A$163,[1]DATA1415!$F$2:$F$1048576,$B$166))</f>
        <v>1219</v>
      </c>
      <c r="M46" s="38">
        <f t="shared" si="63"/>
        <v>163</v>
      </c>
      <c r="N46" s="38">
        <f>ROUND(VLOOKUP($A46,'[1]TRG 1415'!$A$2:$N$119,8,FALSE)/12*$B$163,0)</f>
        <v>750</v>
      </c>
      <c r="O46" s="38">
        <f>SUMIFS([1]DATA1415!$M$2:$M$1048576,[1]DATA1415!$C$2:$C$1048576,A46,[1]DATA1415!$E$2:$E$1048576,$A$166,[1]DATA1415!$F$2:$F$1048576,$B$166)-SUMIFS([1]DATA1415!$M$2:$M$1048576,[1]DATA1415!$C$2:$C$1048576,A46,[1]DATA1415!$E$2:$E$1048576,$A$163,[1]DATA1415!$F$2:$F$1048576,$B$166)</f>
        <v>396</v>
      </c>
      <c r="P46" s="38">
        <f t="shared" si="64"/>
        <v>53</v>
      </c>
      <c r="Q46" s="38">
        <f>ROUND(VLOOKUP($A46,'[1]TRG 1415'!$A$2:$N$119,9,FALSE)/12*$B$163,0)</f>
        <v>1200</v>
      </c>
      <c r="R46" s="38">
        <f>SUMIFS([1]DATA1415!$U$2:$U$1048576,[1]DATA1415!$C$2:$C$1048576,A46,[1]DATA1415!$E$2:$E$1048576,$A$166,[1]DATA1415!$F$2:$F$1048576,$B$166)-SUMIFS([1]DATA1415!$U$2:$U$1048576,[1]DATA1415!$C$2:$C$1048576,A46,[1]DATA1415!$E$2:$E$1048576,$A$163,[1]DATA1415!$F$2:$F$1048576,$B$166)</f>
        <v>2280</v>
      </c>
      <c r="S46" s="38">
        <f t="shared" si="65"/>
        <v>190</v>
      </c>
      <c r="T46" s="38">
        <f>ROUND(VLOOKUP($A46,'[1]TRG 1415'!$A$2:$N$119,11,FALSE)/12*$B$163,0)</f>
        <v>3000</v>
      </c>
      <c r="U46" s="38">
        <f>SUMIFS([1]DATA1415!$Y$2:$Y$1048576,[1]DATA1415!$C$2:$C$1048576,A46,[1]DATA1415!$E$2:$E$1048576,$A$166,[1]DATA1415!$F$2:$F$1048576,$B$166)-SUMIFS([1]DATA1415!$Y$2:$Y$1048576,[1]DATA1415!$C$2:$C$1048576,A46,[1]DATA1415!$E$2:$E$1048576,$A$163,[1]DATA1415!$F$2:$F$1048576,$B$166)</f>
        <v>1869</v>
      </c>
      <c r="V46" s="38">
        <f t="shared" si="66"/>
        <v>62</v>
      </c>
      <c r="W46" s="38">
        <f>ROUND(VLOOKUP($A46,'[1]TRG 1415'!$A$2:$N$119,10,FALSE)/12*$B$163,0)</f>
        <v>1500</v>
      </c>
      <c r="X46" s="38">
        <f>SUMIFS([1]DATA1415!$X$2:$X$1048576,[1]DATA1415!$C$2:$C$1048576,A46,[1]DATA1415!$E$2:$E$1048576,$A$166,[1]DATA1415!$F$2:$F$1048576,$B$166)-SUMIFS([1]DATA1415!$X$2:$X$1048576,[1]DATA1415!$C$2:$C$1048576,A46,[1]DATA1415!$E$2:$E$1048576,$A$163,[1]DATA1415!$F$2:$F$1048576,$B$166)</f>
        <v>1692</v>
      </c>
      <c r="Y46" s="38">
        <f t="shared" si="67"/>
        <v>113</v>
      </c>
      <c r="Z46" s="38">
        <f>ROUND(VLOOKUP($A46,'[1]TRG 1415'!$A$2:$N$119,12,FALSE)/12*$B$163,0)</f>
        <v>900</v>
      </c>
      <c r="AA46" s="38">
        <f>SUMIFS([1]DATA1415!$Z$2:$Z$1048576,[1]DATA1415!$C$2:$C$1048576,A46,[1]DATA1415!$E$2:$E$1048576,$A$166,[1]DATA1415!$F$2:$F$1048576,$B$166)-SUMIFS([1]DATA1415!$Z$2:$Z$1048576,[1]DATA1415!$C$2:$C$1048576,A46,[1]DATA1415!$E$2:$E$1048576,$A$163,[1]DATA1415!$F$2:$F$1048576,$B$166)</f>
        <v>581</v>
      </c>
      <c r="AB46" s="38">
        <f t="shared" si="68"/>
        <v>65</v>
      </c>
      <c r="AC46" s="38">
        <f>ROUND(VLOOKUP($A46,'[1]TRG 1415'!$A$2:$N$119,13,FALSE)/12*$B$163,0)</f>
        <v>57000</v>
      </c>
      <c r="AD46" s="38">
        <f>SUMIFS([1]DATA1415!$V$2:$V$1048576,[1]DATA1415!$C$2:$C$1048576,A46,[1]DATA1415!$E$2:$E$1048576,$A$166,[1]DATA1415!$F$2:$F$1048576,$B$166)-SUMIFS([1]DATA1415!$V$2:$V$1048576,[1]DATA1415!$C$2:$C$1048576,A46,[1]DATA1415!$E$2:$E$1048576,$A$163,[1]DATA1415!$F$2:$F$1048576,$B$166)</f>
        <v>94364</v>
      </c>
      <c r="AE46" s="38">
        <f t="shared" si="69"/>
        <v>166</v>
      </c>
      <c r="AF46" s="38">
        <f>IF(VLOOKUP($A46,'[1]TRG 1415'!$A$2:$N$119,4,FALSE)&gt;0,80,0)</f>
        <v>80</v>
      </c>
      <c r="AG46" s="39">
        <f>ROUND((SUMIFS([1]DATA1415!$L$2:$L$1048576,[1]DATA1415!$C$2:$C$1048576,A46,[1]DATA1415!$E$2:$E$1048576,$A$166,[1]DATA1415!$F$2:$F$1048576,$B$166)-SUMIFS([1]DATA1415!$L$2:$L$1048576,[1]DATA1415!$C$2:$C$1048576,A46,[1]DATA1415!$E$2:$E$1048576,$A$163,[1]DATA1415!$F$2:$F$1048576,$B$166))*100/(VLOOKUP($A46,'[1]TRG 1415'!$A$2:$N$119,4,FALSE)*$H$162),0)</f>
        <v>102</v>
      </c>
      <c r="AH46" s="38">
        <f t="shared" si="70"/>
        <v>128</v>
      </c>
      <c r="AI46" s="39">
        <f t="shared" si="71"/>
        <v>120</v>
      </c>
      <c r="AJ46" s="40" t="str">
        <f t="shared" si="72"/>
        <v>A</v>
      </c>
      <c r="AK46" s="41"/>
      <c r="AL46" s="42"/>
      <c r="AM46" s="43"/>
      <c r="AN46" s="41"/>
      <c r="AO46" s="44">
        <f>VLOOKUP(A46,'[1]TRG 1415'!$A$2:$N$119,14,FALSE)</f>
        <v>10</v>
      </c>
      <c r="AS46" s="45" t="str">
        <f t="shared" si="74"/>
        <v>A</v>
      </c>
      <c r="AT46" s="41">
        <f t="shared" si="16"/>
        <v>1</v>
      </c>
      <c r="AU46" s="41" t="str">
        <f t="shared" si="13"/>
        <v/>
      </c>
      <c r="AV46" s="41" t="str">
        <f t="shared" si="14"/>
        <v/>
      </c>
      <c r="AW46" s="41">
        <f t="shared" si="73"/>
        <v>4</v>
      </c>
    </row>
    <row r="47" spans="1:50" ht="21" outlineLevel="2">
      <c r="A47" s="34">
        <v>411</v>
      </c>
      <c r="B47" s="35" t="s">
        <v>55</v>
      </c>
      <c r="C47" s="36" t="s">
        <v>95</v>
      </c>
      <c r="D47" s="37">
        <v>30</v>
      </c>
      <c r="E47" s="38">
        <f>ROUND(VLOOKUP($A47,'[1]TRG 1415'!$A$2:$N$119,5,FALSE)/12*$B$163,0)</f>
        <v>67500</v>
      </c>
      <c r="F47" s="38">
        <f>SUMIFS([1]DATA1415!$G$2:$G$1048576,[1]DATA1415!$C$2:$C$1048576,A47,[1]DATA1415!$E$2:$E$1048576,$A$166,[1]DATA1415!$F$2:$F$1048576,$B$166)+ SUMIFS([1]DATA1415!$H$2:$H$1048576,[1]DATA1415!$C$2:$C$1048576,A47,[1]DATA1415!$E$2:$E$1048576,$A$166,[1]DATA1415!$F$2:$F$1048576,$B$166)+SUMIFS([1]DATA1415!$Q$2:$Q$1048576,[1]DATA1415!$C$2:$C$1048576,A47,[1]DATA1415!$E$2:$E$1048576,$A$166,[1]DATA1415!$F$2:$F$1048576,$B$166)-(SUMIFS([1]DATA1415!$G$2:$G$1048576,[1]DATA1415!$C$2:$C$1048576,A47,[1]DATA1415!$E$2:$E$1048576,$A$163,[1]DATA1415!$F$2:$F$1048576,$B$166)+ SUMIFS([1]DATA1415!$H$2:$H$1048576,[1]DATA1415!$C$2:$C$1048576,A47,[1]DATA1415!$E$2:$E$1048576,$A$163,[1]DATA1415!$F$2:$F$1048576,$B$166)+SUMIFS([1]DATA1415!$Q$2:$Q$1048576,[1]DATA1415!$C$2:$C$1048576,A47,[1]DATA1415!$E$2:$E$1048576,$A$163,[1]DATA1415!$F$2:$F$1048576,$B$166))</f>
        <v>78404</v>
      </c>
      <c r="G47" s="38">
        <f t="shared" si="61"/>
        <v>116</v>
      </c>
      <c r="H47" s="38">
        <f>ROUND(VLOOKUP($A47,'[1]TRG 1415'!$A$2:$N$119,6,FALSE)/12*$B$163,0)</f>
        <v>4200</v>
      </c>
      <c r="I47" s="38">
        <f>SUMIFS([1]DATA1415!$I$2:$I$1048576,[1]DATA1415!$C$2:$C$1048576,A47,[1]DATA1415!$E$2:$E$1048576,$A$166,[1]DATA1415!$F$2:$F$1048576,$B$166)+ SUMIFS([1]DATA1415!$R$2:$R$1048576,[1]DATA1415!$C$2:$C$1048576,A47,[1]DATA1415!$E$2:$E$1048576,$A$166,[1]DATA1415!$F$2:$F$1048576,$B$166)-(SUMIFS([1]DATA1415!$I$2:$I$1048576,[1]DATA1415!$C$2:$C$1048576,A47,[1]DATA1415!$E$2:$E$1048576,$A$163,[1]DATA1415!$F$2:$F$1048576,$B$166)+ SUMIFS([1]DATA1415!$R$2:$R$1048576,[1]DATA1415!$C$2:$C$1048576,A47,[1]DATA1415!$E$2:$E$1048576,$A$163,[1]DATA1415!$F$2:$F$1048576,$B$166))</f>
        <v>5563</v>
      </c>
      <c r="J47" s="38">
        <f t="shared" si="62"/>
        <v>132</v>
      </c>
      <c r="K47" s="38">
        <f>ROUND(VLOOKUP($A47,'[1]TRG 1415'!$A$2:$N$119,7,FALSE)/12*$B$163,0)</f>
        <v>0</v>
      </c>
      <c r="L47" s="38">
        <f>SUMIFS([1]DATA1415!$N$2:$N$1048576,[1]DATA1415!$C$2:$C$1048576,A47,[1]DATA1415!$E$2:$E$1048576,$A$166,[1]DATA1415!$F$2:$F$1048576,$B$166)+ SUMIFS([1]DATA1415!$S$2:$S$1048576,[1]DATA1415!$C$2:$C$1048576,A47,[1]DATA1415!$E$2:$E$1048576,$A$166,[1]DATA1415!$F$2:$F$1048576,$B$166)-(SUMIFS([1]DATA1415!$N$2:$N$1048576,[1]DATA1415!$C$2:$C$1048576,A47,[1]DATA1415!$E$2:$E$1048576,$A$163,[1]DATA1415!$F$2:$F$1048576,$B$166)+ SUMIFS([1]DATA1415!$S$2:$S$1048576,[1]DATA1415!$C$2:$C$1048576,A47,[1]DATA1415!$E$2:$E$1048576,$A$163,[1]DATA1415!$F$2:$F$1048576,$B$166))</f>
        <v>0</v>
      </c>
      <c r="M47" s="38">
        <f t="shared" si="63"/>
        <v>0</v>
      </c>
      <c r="N47" s="38">
        <f>ROUND(VLOOKUP($A47,'[1]TRG 1415'!$A$2:$N$119,8,FALSE)/12*$B$163,0)</f>
        <v>300</v>
      </c>
      <c r="O47" s="38">
        <f>SUMIFS([1]DATA1415!$M$2:$M$1048576,[1]DATA1415!$C$2:$C$1048576,A47,[1]DATA1415!$E$2:$E$1048576,$A$166,[1]DATA1415!$F$2:$F$1048576,$B$166)-SUMIFS([1]DATA1415!$M$2:$M$1048576,[1]DATA1415!$C$2:$C$1048576,A47,[1]DATA1415!$E$2:$E$1048576,$A$163,[1]DATA1415!$F$2:$F$1048576,$B$166)</f>
        <v>0</v>
      </c>
      <c r="P47" s="38">
        <f t="shared" si="64"/>
        <v>0</v>
      </c>
      <c r="Q47" s="38">
        <f>ROUND(VLOOKUP($A47,'[1]TRG 1415'!$A$2:$N$119,9,FALSE)/12*$B$163,0)</f>
        <v>300</v>
      </c>
      <c r="R47" s="38">
        <f>SUMIFS([1]DATA1415!$U$2:$U$1048576,[1]DATA1415!$C$2:$C$1048576,A47,[1]DATA1415!$E$2:$E$1048576,$A$166,[1]DATA1415!$F$2:$F$1048576,$B$166)-SUMIFS([1]DATA1415!$U$2:$U$1048576,[1]DATA1415!$C$2:$C$1048576,A47,[1]DATA1415!$E$2:$E$1048576,$A$163,[1]DATA1415!$F$2:$F$1048576,$B$166)</f>
        <v>128</v>
      </c>
      <c r="S47" s="38">
        <f t="shared" si="65"/>
        <v>43</v>
      </c>
      <c r="T47" s="38">
        <f>ROUND(VLOOKUP($A47,'[1]TRG 1415'!$A$2:$N$119,11,FALSE)/12*$B$163,0)</f>
        <v>900</v>
      </c>
      <c r="U47" s="38">
        <f>SUMIFS([1]DATA1415!$Y$2:$Y$1048576,[1]DATA1415!$C$2:$C$1048576,A47,[1]DATA1415!$E$2:$E$1048576,$A$166,[1]DATA1415!$F$2:$F$1048576,$B$166)-SUMIFS([1]DATA1415!$Y$2:$Y$1048576,[1]DATA1415!$C$2:$C$1048576,A47,[1]DATA1415!$E$2:$E$1048576,$A$163,[1]DATA1415!$F$2:$F$1048576,$B$166)</f>
        <v>1227</v>
      </c>
      <c r="V47" s="38">
        <f t="shared" si="66"/>
        <v>136</v>
      </c>
      <c r="W47" s="38">
        <f>ROUND(VLOOKUP($A47,'[1]TRG 1415'!$A$2:$N$119,10,FALSE)/12*$B$163,0)</f>
        <v>0</v>
      </c>
      <c r="X47" s="38">
        <f>SUMIFS([1]DATA1415!$X$2:$X$1048576,[1]DATA1415!$C$2:$C$1048576,A47,[1]DATA1415!$E$2:$E$1048576,$A$166,[1]DATA1415!$F$2:$F$1048576,$B$166)-SUMIFS([1]DATA1415!$X$2:$X$1048576,[1]DATA1415!$C$2:$C$1048576,A47,[1]DATA1415!$E$2:$E$1048576,$A$163,[1]DATA1415!$F$2:$F$1048576,$B$166)</f>
        <v>0</v>
      </c>
      <c r="Y47" s="38">
        <f t="shared" si="67"/>
        <v>0</v>
      </c>
      <c r="Z47" s="38">
        <f>ROUND(VLOOKUP($A47,'[1]TRG 1415'!$A$2:$N$119,12,FALSE)/12*$B$163,0)</f>
        <v>125</v>
      </c>
      <c r="AA47" s="38">
        <f>SUMIFS([1]DATA1415!$Z$2:$Z$1048576,[1]DATA1415!$C$2:$C$1048576,A47,[1]DATA1415!$E$2:$E$1048576,$A$166,[1]DATA1415!$F$2:$F$1048576,$B$166)-SUMIFS([1]DATA1415!$Z$2:$Z$1048576,[1]DATA1415!$C$2:$C$1048576,A47,[1]DATA1415!$E$2:$E$1048576,$A$163,[1]DATA1415!$F$2:$F$1048576,$B$166)</f>
        <v>170</v>
      </c>
      <c r="AB47" s="38">
        <f t="shared" si="68"/>
        <v>136</v>
      </c>
      <c r="AC47" s="38">
        <f>ROUND(VLOOKUP($A47,'[1]TRG 1415'!$A$2:$N$119,13,FALSE)/12*$B$163,0)</f>
        <v>14400</v>
      </c>
      <c r="AD47" s="38">
        <f>SUMIFS([1]DATA1415!$V$2:$V$1048576,[1]DATA1415!$C$2:$C$1048576,A47,[1]DATA1415!$E$2:$E$1048576,$A$166,[1]DATA1415!$F$2:$F$1048576,$B$166)-SUMIFS([1]DATA1415!$V$2:$V$1048576,[1]DATA1415!$C$2:$C$1048576,A47,[1]DATA1415!$E$2:$E$1048576,$A$163,[1]DATA1415!$F$2:$F$1048576,$B$166)</f>
        <v>26094</v>
      </c>
      <c r="AE47" s="38">
        <f t="shared" si="69"/>
        <v>181</v>
      </c>
      <c r="AF47" s="38">
        <f>IF(VLOOKUP($A47,'[1]TRG 1415'!$A$2:$N$119,4,FALSE)&gt;0,80,0)</f>
        <v>80</v>
      </c>
      <c r="AG47" s="39">
        <f>ROUND((SUMIFS([1]DATA1415!$L$2:$L$1048576,[1]DATA1415!$C$2:$C$1048576,A47,[1]DATA1415!$E$2:$E$1048576,$A$166,[1]DATA1415!$F$2:$F$1048576,$B$166)-SUMIFS([1]DATA1415!$L$2:$L$1048576,[1]DATA1415!$C$2:$C$1048576,A47,[1]DATA1415!$E$2:$E$1048576,$A$163,[1]DATA1415!$F$2:$F$1048576,$B$166))*100/(VLOOKUP($A47,'[1]TRG 1415'!$A$2:$N$119,4,FALSE)*$H$162),0)</f>
        <v>61</v>
      </c>
      <c r="AH47" s="38">
        <f t="shared" si="70"/>
        <v>76</v>
      </c>
      <c r="AI47" s="39">
        <f t="shared" si="71"/>
        <v>103</v>
      </c>
      <c r="AJ47" s="40" t="str">
        <f t="shared" si="72"/>
        <v>A</v>
      </c>
      <c r="AK47" s="41"/>
      <c r="AL47" s="42"/>
      <c r="AM47" s="43"/>
      <c r="AN47" s="41"/>
      <c r="AO47" s="44">
        <f>VLOOKUP(A47,'[1]TRG 1415'!$A$2:$N$119,14,FALSE)</f>
        <v>8</v>
      </c>
      <c r="AS47" s="45" t="str">
        <f t="shared" si="74"/>
        <v>A</v>
      </c>
      <c r="AT47" s="41">
        <f t="shared" si="16"/>
        <v>1</v>
      </c>
      <c r="AU47" s="41" t="str">
        <f t="shared" si="13"/>
        <v/>
      </c>
      <c r="AV47" s="41" t="str">
        <f t="shared" si="14"/>
        <v/>
      </c>
      <c r="AW47" s="41">
        <f t="shared" si="73"/>
        <v>4</v>
      </c>
    </row>
    <row r="48" spans="1:50" ht="21.75" outlineLevel="1" thickBot="1">
      <c r="A48" s="34"/>
      <c r="B48" s="35"/>
      <c r="C48" s="34" t="s">
        <v>25</v>
      </c>
      <c r="D48" s="47">
        <f>SUBTOTAL(9,D37:D47)</f>
        <v>840</v>
      </c>
      <c r="E48" s="48">
        <f>SUBTOTAL(9,E37:E47)</f>
        <v>1315500</v>
      </c>
      <c r="F48" s="48">
        <f>SUBTOTAL(9,F37:F47)</f>
        <v>1029059</v>
      </c>
      <c r="G48" s="49">
        <f>IF(E48=0,0,ROUND(F48/E48*100,0))</f>
        <v>78</v>
      </c>
      <c r="H48" s="48">
        <f t="shared" ref="H48:I48" si="75">SUBTOTAL(9,H37:H47)</f>
        <v>124500</v>
      </c>
      <c r="I48" s="48">
        <f t="shared" si="75"/>
        <v>106779</v>
      </c>
      <c r="J48" s="49">
        <f t="shared" si="62"/>
        <v>86</v>
      </c>
      <c r="K48" s="48">
        <f t="shared" ref="K48:L48" si="76">SUBTOTAL(9,K37:K47)</f>
        <v>7050</v>
      </c>
      <c r="L48" s="48">
        <f t="shared" si="76"/>
        <v>8746</v>
      </c>
      <c r="M48" s="49">
        <f t="shared" si="63"/>
        <v>124</v>
      </c>
      <c r="N48" s="48">
        <f t="shared" ref="N48:O48" si="77">SUBTOTAL(9,N37:N47)</f>
        <v>5918</v>
      </c>
      <c r="O48" s="48">
        <f t="shared" si="77"/>
        <v>2905</v>
      </c>
      <c r="P48" s="49">
        <f t="shared" si="64"/>
        <v>49</v>
      </c>
      <c r="Q48" s="48">
        <f t="shared" ref="Q48:R48" si="78">SUBTOTAL(9,Q37:Q47)</f>
        <v>9900</v>
      </c>
      <c r="R48" s="48">
        <f t="shared" si="78"/>
        <v>10268</v>
      </c>
      <c r="S48" s="49">
        <f t="shared" si="65"/>
        <v>104</v>
      </c>
      <c r="T48" s="48">
        <f t="shared" ref="T48:U48" si="79">SUBTOTAL(9,T37:T47)</f>
        <v>28800</v>
      </c>
      <c r="U48" s="48">
        <f t="shared" si="79"/>
        <v>35484</v>
      </c>
      <c r="V48" s="49">
        <f t="shared" si="66"/>
        <v>123</v>
      </c>
      <c r="W48" s="48">
        <f t="shared" ref="W48:X48" si="80">SUBTOTAL(9,W37:W47)</f>
        <v>7500</v>
      </c>
      <c r="X48" s="48">
        <f t="shared" si="80"/>
        <v>7331</v>
      </c>
      <c r="Y48" s="49">
        <f t="shared" si="67"/>
        <v>98</v>
      </c>
      <c r="Z48" s="48">
        <f t="shared" ref="Z48:AA48" si="81">SUBTOTAL(9,Z37:Z47)</f>
        <v>7925</v>
      </c>
      <c r="AA48" s="48">
        <f t="shared" si="81"/>
        <v>10780</v>
      </c>
      <c r="AB48" s="49">
        <f t="shared" si="68"/>
        <v>136</v>
      </c>
      <c r="AC48" s="48">
        <f t="shared" ref="AC48:AD48" si="82">SUBTOTAL(9,AC37:AC47)</f>
        <v>445200</v>
      </c>
      <c r="AD48" s="48">
        <f t="shared" si="82"/>
        <v>601395</v>
      </c>
      <c r="AE48" s="49">
        <f t="shared" si="69"/>
        <v>135</v>
      </c>
      <c r="AF48" s="48">
        <f>SUBTOTAL(9,AF37:AF47)/COUNTIF(AF37:AF47,"=80")</f>
        <v>80</v>
      </c>
      <c r="AG48" s="49">
        <f>ROUND(SUBTOTAL(9,AG37:AG47)/COUNTIF(AF37:AF47,"=80"),0)</f>
        <v>84</v>
      </c>
      <c r="AH48" s="49">
        <f t="shared" si="70"/>
        <v>105</v>
      </c>
      <c r="AI48" s="48">
        <f>ROUND(SUBTOTAL(9,AI37:AI47)/11,0)</f>
        <v>110</v>
      </c>
      <c r="AJ48" s="50"/>
      <c r="AK48" s="52"/>
      <c r="AL48" s="52"/>
      <c r="AM48" s="53"/>
      <c r="AN48" s="52"/>
      <c r="AS48" s="45"/>
      <c r="AT48" s="41" t="str">
        <f t="shared" si="16"/>
        <v/>
      </c>
      <c r="AU48" s="41" t="str">
        <f t="shared" si="13"/>
        <v/>
      </c>
      <c r="AV48" s="41" t="str">
        <f t="shared" si="14"/>
        <v/>
      </c>
      <c r="AW48" s="41"/>
    </row>
    <row r="49" spans="1:50" s="33" customFormat="1" ht="21.75" thickTop="1">
      <c r="A49" s="25" t="s">
        <v>96</v>
      </c>
      <c r="B49" s="26"/>
      <c r="C49" s="26"/>
      <c r="D49" s="27"/>
      <c r="E49" s="26"/>
      <c r="F49" s="26"/>
      <c r="G49" s="28"/>
      <c r="H49" s="26"/>
      <c r="I49" s="26"/>
      <c r="J49" s="28"/>
      <c r="K49" s="26"/>
      <c r="L49" s="26"/>
      <c r="M49" s="28"/>
      <c r="N49" s="26"/>
      <c r="O49" s="26"/>
      <c r="P49" s="28"/>
      <c r="Q49" s="26"/>
      <c r="R49" s="26"/>
      <c r="S49" s="28"/>
      <c r="T49" s="26"/>
      <c r="U49" s="26"/>
      <c r="V49" s="28"/>
      <c r="W49" s="26"/>
      <c r="X49" s="26"/>
      <c r="Y49" s="28"/>
      <c r="Z49" s="26"/>
      <c r="AA49" s="26"/>
      <c r="AB49" s="28"/>
      <c r="AC49" s="26"/>
      <c r="AD49" s="26"/>
      <c r="AE49" s="28"/>
      <c r="AF49" s="26"/>
      <c r="AG49" s="28"/>
      <c r="AH49" s="28"/>
      <c r="AI49" s="26"/>
      <c r="AJ49" s="29"/>
      <c r="AK49" s="30"/>
      <c r="AL49" s="30"/>
      <c r="AM49" s="31"/>
      <c r="AN49" s="30"/>
      <c r="AO49" s="44"/>
      <c r="AP49" s="30"/>
      <c r="AQ49" s="30"/>
      <c r="AR49" s="30"/>
      <c r="AS49" s="32"/>
      <c r="AT49" s="41" t="str">
        <f t="shared" si="16"/>
        <v/>
      </c>
      <c r="AU49" s="41" t="str">
        <f t="shared" si="13"/>
        <v/>
      </c>
      <c r="AV49" s="41" t="str">
        <f t="shared" si="14"/>
        <v/>
      </c>
      <c r="AW49" s="41"/>
      <c r="AX49" s="30"/>
    </row>
    <row r="50" spans="1:50" ht="21" outlineLevel="2">
      <c r="A50" s="34">
        <v>501</v>
      </c>
      <c r="B50" s="35" t="s">
        <v>67</v>
      </c>
      <c r="C50" s="36" t="s">
        <v>97</v>
      </c>
      <c r="D50" s="37">
        <v>350</v>
      </c>
      <c r="E50" s="38">
        <f>ROUND(VLOOKUP($A50,'[1]TRG 1415'!$A$2:$N$119,5,FALSE)/12*$B$163,0)</f>
        <v>325458</v>
      </c>
      <c r="F50" s="38">
        <f>SUMIFS([1]DATA1415!$G$2:$G$1048576,[1]DATA1415!$C$2:$C$1048576,A50,[1]DATA1415!$E$2:$E$1048576,$A$166,[1]DATA1415!$F$2:$F$1048576,$B$166)+ SUMIFS([1]DATA1415!$H$2:$H$1048576,[1]DATA1415!$C$2:$C$1048576,A50,[1]DATA1415!$E$2:$E$1048576,$A$166,[1]DATA1415!$F$2:$F$1048576,$B$166)+SUMIFS([1]DATA1415!$Q$2:$Q$1048576,[1]DATA1415!$C$2:$C$1048576,A50,[1]DATA1415!$E$2:$E$1048576,$A$166,[1]DATA1415!$F$2:$F$1048576,$B$166)-(SUMIFS([1]DATA1415!$G$2:$G$1048576,[1]DATA1415!$C$2:$C$1048576,A50,[1]DATA1415!$E$2:$E$1048576,$A$163,[1]DATA1415!$F$2:$F$1048576,$B$166)+ SUMIFS([1]DATA1415!$H$2:$H$1048576,[1]DATA1415!$C$2:$C$1048576,A50,[1]DATA1415!$E$2:$E$1048576,$A$163,[1]DATA1415!$F$2:$F$1048576,$B$166)+SUMIFS([1]DATA1415!$Q$2:$Q$1048576,[1]DATA1415!$C$2:$C$1048576,A50,[1]DATA1415!$E$2:$E$1048576,$A$163,[1]DATA1415!$F$2:$F$1048576,$B$166))</f>
        <v>419920</v>
      </c>
      <c r="G50" s="38">
        <f>IF(E50=0,0,ROUND(F50/E50*100,0))</f>
        <v>129</v>
      </c>
      <c r="H50" s="38">
        <f>ROUND(VLOOKUP($A50,'[1]TRG 1415'!$A$2:$N$119,6,FALSE)/12*$B$163,0)</f>
        <v>42000</v>
      </c>
      <c r="I50" s="38">
        <f>SUMIFS([1]DATA1415!$I$2:$I$1048576,[1]DATA1415!$C$2:$C$1048576,A50,[1]DATA1415!$E$2:$E$1048576,$A$166,[1]DATA1415!$F$2:$F$1048576,$B$166)+ SUMIFS([1]DATA1415!$R$2:$R$1048576,[1]DATA1415!$C$2:$C$1048576,A50,[1]DATA1415!$E$2:$E$1048576,$A$166,[1]DATA1415!$F$2:$F$1048576,$B$166)-(SUMIFS([1]DATA1415!$I$2:$I$1048576,[1]DATA1415!$C$2:$C$1048576,A50,[1]DATA1415!$E$2:$E$1048576,$A$163,[1]DATA1415!$F$2:$F$1048576,$B$166)+ SUMIFS([1]DATA1415!$R$2:$R$1048576,[1]DATA1415!$C$2:$C$1048576,A50,[1]DATA1415!$E$2:$E$1048576,$A$163,[1]DATA1415!$F$2:$F$1048576,$B$166))</f>
        <v>42996</v>
      </c>
      <c r="J50" s="38">
        <f t="shared" ref="J50:J59" si="83">IF(H50=0,0,ROUND(I50/H50*100,0))</f>
        <v>102</v>
      </c>
      <c r="K50" s="38">
        <f>ROUND(VLOOKUP($A50,'[1]TRG 1415'!$A$2:$N$119,7,FALSE)/12*$B$163,0)</f>
        <v>3300</v>
      </c>
      <c r="L50" s="38">
        <f>SUMIFS([1]DATA1415!$N$2:$N$1048576,[1]DATA1415!$C$2:$C$1048576,A50,[1]DATA1415!$E$2:$E$1048576,$A$166,[1]DATA1415!$F$2:$F$1048576,$B$166)+ SUMIFS([1]DATA1415!$S$2:$S$1048576,[1]DATA1415!$C$2:$C$1048576,A50,[1]DATA1415!$E$2:$E$1048576,$A$166,[1]DATA1415!$F$2:$F$1048576,$B$166)-(SUMIFS([1]DATA1415!$N$2:$N$1048576,[1]DATA1415!$C$2:$C$1048576,A50,[1]DATA1415!$E$2:$E$1048576,$A$163,[1]DATA1415!$F$2:$F$1048576,$B$166)+ SUMIFS([1]DATA1415!$S$2:$S$1048576,[1]DATA1415!$C$2:$C$1048576,A50,[1]DATA1415!$E$2:$E$1048576,$A$163,[1]DATA1415!$F$2:$F$1048576,$B$166))</f>
        <v>3921</v>
      </c>
      <c r="M50" s="38">
        <f t="shared" ref="M50:M59" si="84">IF(K50=0,0,ROUND(L50/K50*100,0))</f>
        <v>119</v>
      </c>
      <c r="N50" s="38">
        <f>ROUND(VLOOKUP($A50,'[1]TRG 1415'!$A$2:$N$119,8,FALSE)/12*$B$163,0)</f>
        <v>1200</v>
      </c>
      <c r="O50" s="38">
        <f>SUMIFS([1]DATA1415!$M$2:$M$1048576,[1]DATA1415!$C$2:$C$1048576,A50,[1]DATA1415!$E$2:$E$1048576,$A$166,[1]DATA1415!$F$2:$F$1048576,$B$166)-SUMIFS([1]DATA1415!$M$2:$M$1048576,[1]DATA1415!$C$2:$C$1048576,A50,[1]DATA1415!$E$2:$E$1048576,$A$163,[1]DATA1415!$F$2:$F$1048576,$B$166)</f>
        <v>1621</v>
      </c>
      <c r="P50" s="38">
        <f t="shared" ref="P50:P59" si="85">IF(N50=0,0,ROUND(O50/N50*100,0))</f>
        <v>135</v>
      </c>
      <c r="Q50" s="38">
        <f>ROUND(VLOOKUP($A50,'[1]TRG 1415'!$A$2:$N$119,9,FALSE)/12*$B$163,0)</f>
        <v>3000</v>
      </c>
      <c r="R50" s="38">
        <f>SUMIFS([1]DATA1415!$U$2:$U$1048576,[1]DATA1415!$C$2:$C$1048576,A50,[1]DATA1415!$E$2:$E$1048576,$A$166,[1]DATA1415!$F$2:$F$1048576,$B$166)-SUMIFS([1]DATA1415!$U$2:$U$1048576,[1]DATA1415!$C$2:$C$1048576,A50,[1]DATA1415!$E$2:$E$1048576,$A$163,[1]DATA1415!$F$2:$F$1048576,$B$166)</f>
        <v>4097</v>
      </c>
      <c r="S50" s="38">
        <f t="shared" ref="S50:S59" si="86">IF(Q50=0,0,ROUND(R50/Q50*100,0))</f>
        <v>137</v>
      </c>
      <c r="T50" s="38">
        <f>ROUND(VLOOKUP($A50,'[1]TRG 1415'!$A$2:$N$119,11,FALSE)/12*$B$163,0)</f>
        <v>9300</v>
      </c>
      <c r="U50" s="38">
        <f>SUMIFS([1]DATA1415!$Y$2:$Y$1048576,[1]DATA1415!$C$2:$C$1048576,A50,[1]DATA1415!$E$2:$E$1048576,$A$166,[1]DATA1415!$F$2:$F$1048576,$B$166)-SUMIFS([1]DATA1415!$Y$2:$Y$1048576,[1]DATA1415!$C$2:$C$1048576,A50,[1]DATA1415!$E$2:$E$1048576,$A$163,[1]DATA1415!$F$2:$F$1048576,$B$166)</f>
        <v>11445</v>
      </c>
      <c r="V50" s="38">
        <f t="shared" ref="V50:V59" si="87">IF(T50=0,0,ROUND(U50/T50*100,0))</f>
        <v>123</v>
      </c>
      <c r="W50" s="38">
        <f>ROUND(VLOOKUP($A50,'[1]TRG 1415'!$A$2:$N$119,10,FALSE)/12*$B$163,0)</f>
        <v>4800</v>
      </c>
      <c r="X50" s="38">
        <f>SUMIFS([1]DATA1415!$X$2:$X$1048576,[1]DATA1415!$C$2:$C$1048576,A50,[1]DATA1415!$E$2:$E$1048576,$A$166,[1]DATA1415!$F$2:$F$1048576,$B$166)-SUMIFS([1]DATA1415!$X$2:$X$1048576,[1]DATA1415!$C$2:$C$1048576,A50,[1]DATA1415!$E$2:$E$1048576,$A$163,[1]DATA1415!$F$2:$F$1048576,$B$166)</f>
        <v>5812</v>
      </c>
      <c r="Y50" s="38">
        <f t="shared" ref="Y50:Y59" si="88">IF(W50=0,0,ROUND(X50/W50*100,0))</f>
        <v>121</v>
      </c>
      <c r="Z50" s="38">
        <f>ROUND(VLOOKUP($A50,'[1]TRG 1415'!$A$2:$N$119,12,FALSE)/12*$B$163,0)</f>
        <v>3900</v>
      </c>
      <c r="AA50" s="38">
        <f>SUMIFS([1]DATA1415!$Z$2:$Z$1048576,[1]DATA1415!$C$2:$C$1048576,A50,[1]DATA1415!$E$2:$E$1048576,$A$166,[1]DATA1415!$F$2:$F$1048576,$B$166)-SUMIFS([1]DATA1415!$Z$2:$Z$1048576,[1]DATA1415!$C$2:$C$1048576,A50,[1]DATA1415!$E$2:$E$1048576,$A$163,[1]DATA1415!$F$2:$F$1048576,$B$166)</f>
        <v>4032</v>
      </c>
      <c r="AB50" s="38">
        <f t="shared" ref="AB50:AB59" si="89">IF(Z50=0,0,ROUND(AA50/Z50*100,0))</f>
        <v>103</v>
      </c>
      <c r="AC50" s="38">
        <f>ROUND(VLOOKUP($A50,'[1]TRG 1415'!$A$2:$N$119,13,FALSE)/12*$B$163,0)</f>
        <v>150000</v>
      </c>
      <c r="AD50" s="38">
        <f>SUMIFS([1]DATA1415!$V$2:$V$1048576,[1]DATA1415!$C$2:$C$1048576,A50,[1]DATA1415!$E$2:$E$1048576,$A$166,[1]DATA1415!$F$2:$F$1048576,$B$166)-SUMIFS([1]DATA1415!$V$2:$V$1048576,[1]DATA1415!$C$2:$C$1048576,A50,[1]DATA1415!$E$2:$E$1048576,$A$163,[1]DATA1415!$F$2:$F$1048576,$B$166)</f>
        <v>173204</v>
      </c>
      <c r="AE50" s="38">
        <f t="shared" ref="AE50:AE59" si="90">IF(AC50=0,0,ROUND(AD50/AC50*100,0))</f>
        <v>115</v>
      </c>
      <c r="AF50" s="38">
        <f>IF(VLOOKUP($A50,'[1]TRG 1415'!$A$2:$N$119,4,FALSE)&gt;0,80,0)</f>
        <v>80</v>
      </c>
      <c r="AG50" s="39">
        <f>ROUND((SUMIFS([1]DATA1415!$L$2:$L$1048576,[1]DATA1415!$C$2:$C$1048576,A50,[1]DATA1415!$E$2:$E$1048576,$A$166,[1]DATA1415!$F$2:$F$1048576,$B$166)-SUMIFS([1]DATA1415!$L$2:$L$1048576,[1]DATA1415!$C$2:$C$1048576,A50,[1]DATA1415!$E$2:$E$1048576,$A$163,[1]DATA1415!$F$2:$F$1048576,$B$166))*100/(VLOOKUP($A50,'[1]TRG 1415'!$A$2:$N$119,4,FALSE)*$H$162),0)</f>
        <v>84</v>
      </c>
      <c r="AH50" s="38">
        <f t="shared" ref="AH50:AH59" si="91">IF(AF50=0,0,ROUND(AG50/AF50*100,0))</f>
        <v>105</v>
      </c>
      <c r="AI50" s="39">
        <f t="shared" ref="AI50:AI58" si="92">IF(AO50=0,0,ROUND(SUM(G50+J50+M50+P50+S50+V50+Y50+AB50+AE50+AH50)/AO50,0))</f>
        <v>119</v>
      </c>
      <c r="AJ50" s="40" t="str">
        <f t="shared" ref="AJ50:AJ58" si="93">IF(AI50&gt;=90,"A",IF(AI50&gt;=75,"B","C"))</f>
        <v>A</v>
      </c>
      <c r="AK50" s="41"/>
      <c r="AL50" s="42"/>
      <c r="AM50" s="43"/>
      <c r="AN50" s="41"/>
      <c r="AO50" s="44">
        <f>VLOOKUP(A50,'[1]TRG 1415'!$A$2:$N$119,14,FALSE)</f>
        <v>10</v>
      </c>
      <c r="AS50" s="45" t="str">
        <f t="shared" ref="AS50:AS58" si="94">IF(AI50&gt;=90,"A",IF(AI50&gt;=75,"B","C"))</f>
        <v>A</v>
      </c>
      <c r="AT50" s="41">
        <f t="shared" si="16"/>
        <v>1</v>
      </c>
      <c r="AU50" s="41" t="str">
        <f t="shared" si="13"/>
        <v/>
      </c>
      <c r="AV50" s="41" t="str">
        <f t="shared" si="14"/>
        <v/>
      </c>
      <c r="AW50" s="41">
        <f t="shared" ref="AW50:AW58" si="95">ROUND(A50/100,0)</f>
        <v>5</v>
      </c>
    </row>
    <row r="51" spans="1:50" ht="21" outlineLevel="2">
      <c r="A51" s="34">
        <v>502</v>
      </c>
      <c r="B51" s="35" t="s">
        <v>55</v>
      </c>
      <c r="C51" s="36" t="s">
        <v>98</v>
      </c>
      <c r="D51" s="37">
        <v>50</v>
      </c>
      <c r="E51" s="38">
        <f>ROUND(VLOOKUP($A51,'[1]TRG 1415'!$A$2:$N$119,5,FALSE)/12*$B$163,0)</f>
        <v>105000</v>
      </c>
      <c r="F51" s="38">
        <f>SUMIFS([1]DATA1415!$G$2:$G$1048576,[1]DATA1415!$C$2:$C$1048576,A51,[1]DATA1415!$E$2:$E$1048576,$A$166,[1]DATA1415!$F$2:$F$1048576,$B$166)+ SUMIFS([1]DATA1415!$H$2:$H$1048576,[1]DATA1415!$C$2:$C$1048576,A51,[1]DATA1415!$E$2:$E$1048576,$A$166,[1]DATA1415!$F$2:$F$1048576,$B$166)+SUMIFS([1]DATA1415!$Q$2:$Q$1048576,[1]DATA1415!$C$2:$C$1048576,A51,[1]DATA1415!$E$2:$E$1048576,$A$166,[1]DATA1415!$F$2:$F$1048576,$B$166)-(SUMIFS([1]DATA1415!$G$2:$G$1048576,[1]DATA1415!$C$2:$C$1048576,A51,[1]DATA1415!$E$2:$E$1048576,$A$163,[1]DATA1415!$F$2:$F$1048576,$B$166)+ SUMIFS([1]DATA1415!$H$2:$H$1048576,[1]DATA1415!$C$2:$C$1048576,A51,[1]DATA1415!$E$2:$E$1048576,$A$163,[1]DATA1415!$F$2:$F$1048576,$B$166)+SUMIFS([1]DATA1415!$Q$2:$Q$1048576,[1]DATA1415!$C$2:$C$1048576,A51,[1]DATA1415!$E$2:$E$1048576,$A$163,[1]DATA1415!$F$2:$F$1048576,$B$166))</f>
        <v>113031</v>
      </c>
      <c r="G51" s="38">
        <f t="shared" ref="G51:G58" si="96">IF(E51=0,0,ROUND(F51/E51*100,0))</f>
        <v>108</v>
      </c>
      <c r="H51" s="38">
        <f>ROUND(VLOOKUP($A51,'[1]TRG 1415'!$A$2:$N$119,6,FALSE)/12*$B$163,0)</f>
        <v>8100</v>
      </c>
      <c r="I51" s="38">
        <f>SUMIFS([1]DATA1415!$I$2:$I$1048576,[1]DATA1415!$C$2:$C$1048576,A51,[1]DATA1415!$E$2:$E$1048576,$A$166,[1]DATA1415!$F$2:$F$1048576,$B$166)+ SUMIFS([1]DATA1415!$R$2:$R$1048576,[1]DATA1415!$C$2:$C$1048576,A51,[1]DATA1415!$E$2:$E$1048576,$A$166,[1]DATA1415!$F$2:$F$1048576,$B$166)-(SUMIFS([1]DATA1415!$I$2:$I$1048576,[1]DATA1415!$C$2:$C$1048576,A51,[1]DATA1415!$E$2:$E$1048576,$A$163,[1]DATA1415!$F$2:$F$1048576,$B$166)+ SUMIFS([1]DATA1415!$R$2:$R$1048576,[1]DATA1415!$C$2:$C$1048576,A51,[1]DATA1415!$E$2:$E$1048576,$A$163,[1]DATA1415!$F$2:$F$1048576,$B$166))</f>
        <v>7509</v>
      </c>
      <c r="J51" s="38">
        <f t="shared" si="83"/>
        <v>93</v>
      </c>
      <c r="K51" s="38">
        <f>ROUND(VLOOKUP($A51,'[1]TRG 1415'!$A$2:$N$119,7,FALSE)/12*$B$163,0)</f>
        <v>300</v>
      </c>
      <c r="L51" s="38">
        <f>SUMIFS([1]DATA1415!$N$2:$N$1048576,[1]DATA1415!$C$2:$C$1048576,A51,[1]DATA1415!$E$2:$E$1048576,$A$166,[1]DATA1415!$F$2:$F$1048576,$B$166)+ SUMIFS([1]DATA1415!$S$2:$S$1048576,[1]DATA1415!$C$2:$C$1048576,A51,[1]DATA1415!$E$2:$E$1048576,$A$166,[1]DATA1415!$F$2:$F$1048576,$B$166)-(SUMIFS([1]DATA1415!$N$2:$N$1048576,[1]DATA1415!$C$2:$C$1048576,A51,[1]DATA1415!$E$2:$E$1048576,$A$163,[1]DATA1415!$F$2:$F$1048576,$B$166)+ SUMIFS([1]DATA1415!$S$2:$S$1048576,[1]DATA1415!$C$2:$C$1048576,A51,[1]DATA1415!$E$2:$E$1048576,$A$163,[1]DATA1415!$F$2:$F$1048576,$B$166))</f>
        <v>474</v>
      </c>
      <c r="M51" s="38">
        <f t="shared" si="84"/>
        <v>158</v>
      </c>
      <c r="N51" s="38">
        <f>ROUND(VLOOKUP($A51,'[1]TRG 1415'!$A$2:$N$119,8,FALSE)/12*$B$163,0)</f>
        <v>392</v>
      </c>
      <c r="O51" s="38">
        <f>SUMIFS([1]DATA1415!$M$2:$M$1048576,[1]DATA1415!$C$2:$C$1048576,A51,[1]DATA1415!$E$2:$E$1048576,$A$166,[1]DATA1415!$F$2:$F$1048576,$B$166)-SUMIFS([1]DATA1415!$M$2:$M$1048576,[1]DATA1415!$C$2:$C$1048576,A51,[1]DATA1415!$E$2:$E$1048576,$A$163,[1]DATA1415!$F$2:$F$1048576,$B$166)</f>
        <v>482</v>
      </c>
      <c r="P51" s="38">
        <f t="shared" si="85"/>
        <v>123</v>
      </c>
      <c r="Q51" s="38">
        <f>ROUND(VLOOKUP($A51,'[1]TRG 1415'!$A$2:$N$119,9,FALSE)/12*$B$163,0)</f>
        <v>600</v>
      </c>
      <c r="R51" s="38">
        <f>SUMIFS([1]DATA1415!$U$2:$U$1048576,[1]DATA1415!$C$2:$C$1048576,A51,[1]DATA1415!$E$2:$E$1048576,$A$166,[1]DATA1415!$F$2:$F$1048576,$B$166)-SUMIFS([1]DATA1415!$U$2:$U$1048576,[1]DATA1415!$C$2:$C$1048576,A51,[1]DATA1415!$E$2:$E$1048576,$A$163,[1]DATA1415!$F$2:$F$1048576,$B$166)</f>
        <v>774</v>
      </c>
      <c r="S51" s="38">
        <f t="shared" si="86"/>
        <v>129</v>
      </c>
      <c r="T51" s="38">
        <f>ROUND(VLOOKUP($A51,'[1]TRG 1415'!$A$2:$N$119,11,FALSE)/12*$B$163,0)</f>
        <v>1500</v>
      </c>
      <c r="U51" s="38">
        <f>SUMIFS([1]DATA1415!$Y$2:$Y$1048576,[1]DATA1415!$C$2:$C$1048576,A51,[1]DATA1415!$E$2:$E$1048576,$A$166,[1]DATA1415!$F$2:$F$1048576,$B$166)-SUMIFS([1]DATA1415!$Y$2:$Y$1048576,[1]DATA1415!$C$2:$C$1048576,A51,[1]DATA1415!$E$2:$E$1048576,$A$163,[1]DATA1415!$F$2:$F$1048576,$B$166)</f>
        <v>3366</v>
      </c>
      <c r="V51" s="38">
        <f t="shared" si="87"/>
        <v>224</v>
      </c>
      <c r="W51" s="38">
        <f>ROUND(VLOOKUP($A51,'[1]TRG 1415'!$A$2:$N$119,10,FALSE)/12*$B$163,0)</f>
        <v>300</v>
      </c>
      <c r="X51" s="38">
        <f>SUMIFS([1]DATA1415!$X$2:$X$1048576,[1]DATA1415!$C$2:$C$1048576,A51,[1]DATA1415!$E$2:$E$1048576,$A$166,[1]DATA1415!$F$2:$F$1048576,$B$166)-SUMIFS([1]DATA1415!$X$2:$X$1048576,[1]DATA1415!$C$2:$C$1048576,A51,[1]DATA1415!$E$2:$E$1048576,$A$163,[1]DATA1415!$F$2:$F$1048576,$B$166)</f>
        <v>1001</v>
      </c>
      <c r="Y51" s="38">
        <f t="shared" si="88"/>
        <v>334</v>
      </c>
      <c r="Z51" s="38">
        <f>ROUND(VLOOKUP($A51,'[1]TRG 1415'!$A$2:$N$119,12,FALSE)/12*$B$163,0)</f>
        <v>300</v>
      </c>
      <c r="AA51" s="38">
        <f>SUMIFS([1]DATA1415!$Z$2:$Z$1048576,[1]DATA1415!$C$2:$C$1048576,A51,[1]DATA1415!$E$2:$E$1048576,$A$166,[1]DATA1415!$F$2:$F$1048576,$B$166)-SUMIFS([1]DATA1415!$Z$2:$Z$1048576,[1]DATA1415!$C$2:$C$1048576,A51,[1]DATA1415!$E$2:$E$1048576,$A$163,[1]DATA1415!$F$2:$F$1048576,$B$166)</f>
        <v>413</v>
      </c>
      <c r="AB51" s="38">
        <f t="shared" si="89"/>
        <v>138</v>
      </c>
      <c r="AC51" s="38">
        <f>ROUND(VLOOKUP($A51,'[1]TRG 1415'!$A$2:$N$119,13,FALSE)/12*$B$163,0)</f>
        <v>24000</v>
      </c>
      <c r="AD51" s="38">
        <f>SUMIFS([1]DATA1415!$V$2:$V$1048576,[1]DATA1415!$C$2:$C$1048576,A51,[1]DATA1415!$E$2:$E$1048576,$A$166,[1]DATA1415!$F$2:$F$1048576,$B$166)-SUMIFS([1]DATA1415!$V$2:$V$1048576,[1]DATA1415!$C$2:$C$1048576,A51,[1]DATA1415!$E$2:$E$1048576,$A$163,[1]DATA1415!$F$2:$F$1048576,$B$166)</f>
        <v>37598</v>
      </c>
      <c r="AE51" s="38">
        <f t="shared" si="90"/>
        <v>157</v>
      </c>
      <c r="AF51" s="38">
        <f>IF(VLOOKUP($A51,'[1]TRG 1415'!$A$2:$N$119,4,FALSE)&gt;0,80,0)</f>
        <v>80</v>
      </c>
      <c r="AG51" s="39">
        <f>ROUND((SUMIFS([1]DATA1415!$L$2:$L$1048576,[1]DATA1415!$C$2:$C$1048576,A51,[1]DATA1415!$E$2:$E$1048576,$A$166,[1]DATA1415!$F$2:$F$1048576,$B$166)-SUMIFS([1]DATA1415!$L$2:$L$1048576,[1]DATA1415!$C$2:$C$1048576,A51,[1]DATA1415!$E$2:$E$1048576,$A$163,[1]DATA1415!$F$2:$F$1048576,$B$166))*100/(VLOOKUP($A51,'[1]TRG 1415'!$A$2:$N$119,4,FALSE)*$H$162),0)</f>
        <v>88</v>
      </c>
      <c r="AH51" s="38">
        <f t="shared" si="91"/>
        <v>110</v>
      </c>
      <c r="AI51" s="39">
        <f t="shared" si="92"/>
        <v>157</v>
      </c>
      <c r="AJ51" s="40" t="str">
        <f t="shared" si="93"/>
        <v>A</v>
      </c>
      <c r="AK51" s="41"/>
      <c r="AL51" s="42"/>
      <c r="AM51" s="43"/>
      <c r="AN51" s="41"/>
      <c r="AO51" s="44">
        <f>VLOOKUP(A51,'[1]TRG 1415'!$A$2:$N$119,14,FALSE)</f>
        <v>10</v>
      </c>
      <c r="AS51" s="45" t="str">
        <f t="shared" si="94"/>
        <v>A</v>
      </c>
      <c r="AT51" s="41">
        <f t="shared" si="16"/>
        <v>1</v>
      </c>
      <c r="AU51" s="41" t="str">
        <f t="shared" si="13"/>
        <v/>
      </c>
      <c r="AV51" s="41" t="str">
        <f t="shared" si="14"/>
        <v/>
      </c>
      <c r="AW51" s="41">
        <f t="shared" si="95"/>
        <v>5</v>
      </c>
    </row>
    <row r="52" spans="1:50" ht="21" outlineLevel="2">
      <c r="A52" s="34">
        <v>503</v>
      </c>
      <c r="B52" s="35" t="s">
        <v>53</v>
      </c>
      <c r="C52" s="36" t="s">
        <v>99</v>
      </c>
      <c r="D52" s="37">
        <v>100</v>
      </c>
      <c r="E52" s="38">
        <f>ROUND(VLOOKUP($A52,'[1]TRG 1415'!$A$2:$N$119,5,FALSE)/12*$B$163,0)</f>
        <v>141000</v>
      </c>
      <c r="F52" s="38">
        <f>SUMIFS([1]DATA1415!$G$2:$G$1048576,[1]DATA1415!$C$2:$C$1048576,A52,[1]DATA1415!$E$2:$E$1048576,$A$166,[1]DATA1415!$F$2:$F$1048576,$B$166)+ SUMIFS([1]DATA1415!$H$2:$H$1048576,[1]DATA1415!$C$2:$C$1048576,A52,[1]DATA1415!$E$2:$E$1048576,$A$166,[1]DATA1415!$F$2:$F$1048576,$B$166)+SUMIFS([1]DATA1415!$Q$2:$Q$1048576,[1]DATA1415!$C$2:$C$1048576,A52,[1]DATA1415!$E$2:$E$1048576,$A$166,[1]DATA1415!$F$2:$F$1048576,$B$166)-(SUMIFS([1]DATA1415!$G$2:$G$1048576,[1]DATA1415!$C$2:$C$1048576,A52,[1]DATA1415!$E$2:$E$1048576,$A$163,[1]DATA1415!$F$2:$F$1048576,$B$166)+ SUMIFS([1]DATA1415!$H$2:$H$1048576,[1]DATA1415!$C$2:$C$1048576,A52,[1]DATA1415!$E$2:$E$1048576,$A$163,[1]DATA1415!$F$2:$F$1048576,$B$166)+SUMIFS([1]DATA1415!$Q$2:$Q$1048576,[1]DATA1415!$C$2:$C$1048576,A52,[1]DATA1415!$E$2:$E$1048576,$A$163,[1]DATA1415!$F$2:$F$1048576,$B$166))</f>
        <v>182568</v>
      </c>
      <c r="G52" s="38">
        <f t="shared" si="96"/>
        <v>129</v>
      </c>
      <c r="H52" s="38">
        <f>ROUND(VLOOKUP($A52,'[1]TRG 1415'!$A$2:$N$119,6,FALSE)/12*$B$163,0)</f>
        <v>13500</v>
      </c>
      <c r="I52" s="38">
        <f>SUMIFS([1]DATA1415!$I$2:$I$1048576,[1]DATA1415!$C$2:$C$1048576,A52,[1]DATA1415!$E$2:$E$1048576,$A$166,[1]DATA1415!$F$2:$F$1048576,$B$166)+ SUMIFS([1]DATA1415!$R$2:$R$1048576,[1]DATA1415!$C$2:$C$1048576,A52,[1]DATA1415!$E$2:$E$1048576,$A$166,[1]DATA1415!$F$2:$F$1048576,$B$166)-(SUMIFS([1]DATA1415!$I$2:$I$1048576,[1]DATA1415!$C$2:$C$1048576,A52,[1]DATA1415!$E$2:$E$1048576,$A$163,[1]DATA1415!$F$2:$F$1048576,$B$166)+ SUMIFS([1]DATA1415!$R$2:$R$1048576,[1]DATA1415!$C$2:$C$1048576,A52,[1]DATA1415!$E$2:$E$1048576,$A$163,[1]DATA1415!$F$2:$F$1048576,$B$166))</f>
        <v>17628</v>
      </c>
      <c r="J52" s="38">
        <f t="shared" si="83"/>
        <v>131</v>
      </c>
      <c r="K52" s="38">
        <f>ROUND(VLOOKUP($A52,'[1]TRG 1415'!$A$2:$N$119,7,FALSE)/12*$B$163,0)</f>
        <v>750</v>
      </c>
      <c r="L52" s="38">
        <f>SUMIFS([1]DATA1415!$N$2:$N$1048576,[1]DATA1415!$C$2:$C$1048576,A52,[1]DATA1415!$E$2:$E$1048576,$A$166,[1]DATA1415!$F$2:$F$1048576,$B$166)+ SUMIFS([1]DATA1415!$S$2:$S$1048576,[1]DATA1415!$C$2:$C$1048576,A52,[1]DATA1415!$E$2:$E$1048576,$A$166,[1]DATA1415!$F$2:$F$1048576,$B$166)-(SUMIFS([1]DATA1415!$N$2:$N$1048576,[1]DATA1415!$C$2:$C$1048576,A52,[1]DATA1415!$E$2:$E$1048576,$A$163,[1]DATA1415!$F$2:$F$1048576,$B$166)+ SUMIFS([1]DATA1415!$S$2:$S$1048576,[1]DATA1415!$C$2:$C$1048576,A52,[1]DATA1415!$E$2:$E$1048576,$A$163,[1]DATA1415!$F$2:$F$1048576,$B$166))</f>
        <v>1903</v>
      </c>
      <c r="M52" s="38">
        <f t="shared" si="84"/>
        <v>254</v>
      </c>
      <c r="N52" s="38">
        <f>ROUND(VLOOKUP($A52,'[1]TRG 1415'!$A$2:$N$119,8,FALSE)/12*$B$163,0)</f>
        <v>750</v>
      </c>
      <c r="O52" s="38">
        <f>SUMIFS([1]DATA1415!$M$2:$M$1048576,[1]DATA1415!$C$2:$C$1048576,A52,[1]DATA1415!$E$2:$E$1048576,$A$166,[1]DATA1415!$F$2:$F$1048576,$B$166)-SUMIFS([1]DATA1415!$M$2:$M$1048576,[1]DATA1415!$C$2:$C$1048576,A52,[1]DATA1415!$E$2:$E$1048576,$A$163,[1]DATA1415!$F$2:$F$1048576,$B$166)</f>
        <v>845</v>
      </c>
      <c r="P52" s="38">
        <f t="shared" si="85"/>
        <v>113</v>
      </c>
      <c r="Q52" s="38">
        <f>ROUND(VLOOKUP($A52,'[1]TRG 1415'!$A$2:$N$119,9,FALSE)/12*$B$163,0)</f>
        <v>1200</v>
      </c>
      <c r="R52" s="38">
        <f>SUMIFS([1]DATA1415!$U$2:$U$1048576,[1]DATA1415!$C$2:$C$1048576,A52,[1]DATA1415!$E$2:$E$1048576,$A$166,[1]DATA1415!$F$2:$F$1048576,$B$166)-SUMIFS([1]DATA1415!$U$2:$U$1048576,[1]DATA1415!$C$2:$C$1048576,A52,[1]DATA1415!$E$2:$E$1048576,$A$163,[1]DATA1415!$F$2:$F$1048576,$B$166)</f>
        <v>2585</v>
      </c>
      <c r="S52" s="38">
        <f t="shared" si="86"/>
        <v>215</v>
      </c>
      <c r="T52" s="38">
        <f>ROUND(VLOOKUP($A52,'[1]TRG 1415'!$A$2:$N$119,11,FALSE)/12*$B$163,0)</f>
        <v>3000</v>
      </c>
      <c r="U52" s="38">
        <f>SUMIFS([1]DATA1415!$Y$2:$Y$1048576,[1]DATA1415!$C$2:$C$1048576,A52,[1]DATA1415!$E$2:$E$1048576,$A$166,[1]DATA1415!$F$2:$F$1048576,$B$166)-SUMIFS([1]DATA1415!$Y$2:$Y$1048576,[1]DATA1415!$C$2:$C$1048576,A52,[1]DATA1415!$E$2:$E$1048576,$A$163,[1]DATA1415!$F$2:$F$1048576,$B$166)</f>
        <v>3961</v>
      </c>
      <c r="V52" s="38">
        <f t="shared" si="87"/>
        <v>132</v>
      </c>
      <c r="W52" s="38">
        <f>ROUND(VLOOKUP($A52,'[1]TRG 1415'!$A$2:$N$119,10,FALSE)/12*$B$163,0)</f>
        <v>1500</v>
      </c>
      <c r="X52" s="38">
        <f>SUMIFS([1]DATA1415!$X$2:$X$1048576,[1]DATA1415!$C$2:$C$1048576,A52,[1]DATA1415!$E$2:$E$1048576,$A$166,[1]DATA1415!$F$2:$F$1048576,$B$166)-SUMIFS([1]DATA1415!$X$2:$X$1048576,[1]DATA1415!$C$2:$C$1048576,A52,[1]DATA1415!$E$2:$E$1048576,$A$163,[1]DATA1415!$F$2:$F$1048576,$B$166)</f>
        <v>1855</v>
      </c>
      <c r="Y52" s="38">
        <f t="shared" si="88"/>
        <v>124</v>
      </c>
      <c r="Z52" s="38">
        <f>ROUND(VLOOKUP($A52,'[1]TRG 1415'!$A$2:$N$119,12,FALSE)/12*$B$163,0)</f>
        <v>900</v>
      </c>
      <c r="AA52" s="38">
        <f>SUMIFS([1]DATA1415!$Z$2:$Z$1048576,[1]DATA1415!$C$2:$C$1048576,A52,[1]DATA1415!$E$2:$E$1048576,$A$166,[1]DATA1415!$F$2:$F$1048576,$B$166)-SUMIFS([1]DATA1415!$Z$2:$Z$1048576,[1]DATA1415!$C$2:$C$1048576,A52,[1]DATA1415!$E$2:$E$1048576,$A$163,[1]DATA1415!$F$2:$F$1048576,$B$166)</f>
        <v>2502</v>
      </c>
      <c r="AB52" s="38">
        <f t="shared" si="89"/>
        <v>278</v>
      </c>
      <c r="AC52" s="38">
        <f>ROUND(VLOOKUP($A52,'[1]TRG 1415'!$A$2:$N$119,13,FALSE)/12*$B$163,0)</f>
        <v>57000</v>
      </c>
      <c r="AD52" s="38">
        <f>SUMIFS([1]DATA1415!$V$2:$V$1048576,[1]DATA1415!$C$2:$C$1048576,A52,[1]DATA1415!$E$2:$E$1048576,$A$166,[1]DATA1415!$F$2:$F$1048576,$B$166)-SUMIFS([1]DATA1415!$V$2:$V$1048576,[1]DATA1415!$C$2:$C$1048576,A52,[1]DATA1415!$E$2:$E$1048576,$A$163,[1]DATA1415!$F$2:$F$1048576,$B$166)</f>
        <v>74664</v>
      </c>
      <c r="AE52" s="38">
        <f t="shared" si="90"/>
        <v>131</v>
      </c>
      <c r="AF52" s="38">
        <f>IF(VLOOKUP($A52,'[1]TRG 1415'!$A$2:$N$119,4,FALSE)&gt;0,80,0)</f>
        <v>80</v>
      </c>
      <c r="AG52" s="39">
        <f>ROUND((SUMIFS([1]DATA1415!$L$2:$L$1048576,[1]DATA1415!$C$2:$C$1048576,A52,[1]DATA1415!$E$2:$E$1048576,$A$166,[1]DATA1415!$F$2:$F$1048576,$B$166)-SUMIFS([1]DATA1415!$L$2:$L$1048576,[1]DATA1415!$C$2:$C$1048576,A52,[1]DATA1415!$E$2:$E$1048576,$A$163,[1]DATA1415!$F$2:$F$1048576,$B$166))*100/(VLOOKUP($A52,'[1]TRG 1415'!$A$2:$N$119,4,FALSE)*$H$162),0)</f>
        <v>123</v>
      </c>
      <c r="AH52" s="38">
        <f t="shared" si="91"/>
        <v>154</v>
      </c>
      <c r="AI52" s="39">
        <f t="shared" si="92"/>
        <v>166</v>
      </c>
      <c r="AJ52" s="40" t="str">
        <f t="shared" si="93"/>
        <v>A</v>
      </c>
      <c r="AK52" s="41"/>
      <c r="AL52" s="42"/>
      <c r="AM52" s="43"/>
      <c r="AN52" s="41"/>
      <c r="AO52" s="44">
        <f>VLOOKUP(A52,'[1]TRG 1415'!$A$2:$N$119,14,FALSE)</f>
        <v>10</v>
      </c>
      <c r="AS52" s="45" t="str">
        <f t="shared" si="94"/>
        <v>A</v>
      </c>
      <c r="AT52" s="41">
        <f t="shared" si="16"/>
        <v>1</v>
      </c>
      <c r="AU52" s="41" t="str">
        <f t="shared" si="13"/>
        <v/>
      </c>
      <c r="AV52" s="41" t="str">
        <f t="shared" si="14"/>
        <v/>
      </c>
      <c r="AW52" s="41">
        <f t="shared" si="95"/>
        <v>5</v>
      </c>
    </row>
    <row r="53" spans="1:50" ht="21" outlineLevel="2">
      <c r="A53" s="34">
        <v>504</v>
      </c>
      <c r="B53" s="35" t="s">
        <v>55</v>
      </c>
      <c r="C53" s="36" t="s">
        <v>100</v>
      </c>
      <c r="D53" s="37">
        <v>50</v>
      </c>
      <c r="E53" s="38">
        <f>ROUND(VLOOKUP($A53,'[1]TRG 1415'!$A$2:$N$119,5,FALSE)/12*$B$163,0)</f>
        <v>105000</v>
      </c>
      <c r="F53" s="38">
        <f>SUMIFS([1]DATA1415!$G$2:$G$1048576,[1]DATA1415!$C$2:$C$1048576,A53,[1]DATA1415!$E$2:$E$1048576,$A$166,[1]DATA1415!$F$2:$F$1048576,$B$166)+ SUMIFS([1]DATA1415!$H$2:$H$1048576,[1]DATA1415!$C$2:$C$1048576,A53,[1]DATA1415!$E$2:$E$1048576,$A$166,[1]DATA1415!$F$2:$F$1048576,$B$166)+SUMIFS([1]DATA1415!$Q$2:$Q$1048576,[1]DATA1415!$C$2:$C$1048576,A53,[1]DATA1415!$E$2:$E$1048576,$A$166,[1]DATA1415!$F$2:$F$1048576,$B$166)-(SUMIFS([1]DATA1415!$G$2:$G$1048576,[1]DATA1415!$C$2:$C$1048576,A53,[1]DATA1415!$E$2:$E$1048576,$A$163,[1]DATA1415!$F$2:$F$1048576,$B$166)+ SUMIFS([1]DATA1415!$H$2:$H$1048576,[1]DATA1415!$C$2:$C$1048576,A53,[1]DATA1415!$E$2:$E$1048576,$A$163,[1]DATA1415!$F$2:$F$1048576,$B$166)+SUMIFS([1]DATA1415!$Q$2:$Q$1048576,[1]DATA1415!$C$2:$C$1048576,A53,[1]DATA1415!$E$2:$E$1048576,$A$163,[1]DATA1415!$F$2:$F$1048576,$B$166))</f>
        <v>101451</v>
      </c>
      <c r="G53" s="38">
        <f t="shared" si="96"/>
        <v>97</v>
      </c>
      <c r="H53" s="38">
        <f>ROUND(VLOOKUP($A53,'[1]TRG 1415'!$A$2:$N$119,6,FALSE)/12*$B$163,0)</f>
        <v>8100</v>
      </c>
      <c r="I53" s="38">
        <f>SUMIFS([1]DATA1415!$I$2:$I$1048576,[1]DATA1415!$C$2:$C$1048576,A53,[1]DATA1415!$E$2:$E$1048576,$A$166,[1]DATA1415!$F$2:$F$1048576,$B$166)+ SUMIFS([1]DATA1415!$R$2:$R$1048576,[1]DATA1415!$C$2:$C$1048576,A53,[1]DATA1415!$E$2:$E$1048576,$A$166,[1]DATA1415!$F$2:$F$1048576,$B$166)-(SUMIFS([1]DATA1415!$I$2:$I$1048576,[1]DATA1415!$C$2:$C$1048576,A53,[1]DATA1415!$E$2:$E$1048576,$A$163,[1]DATA1415!$F$2:$F$1048576,$B$166)+ SUMIFS([1]DATA1415!$R$2:$R$1048576,[1]DATA1415!$C$2:$C$1048576,A53,[1]DATA1415!$E$2:$E$1048576,$A$163,[1]DATA1415!$F$2:$F$1048576,$B$166))</f>
        <v>5550</v>
      </c>
      <c r="J53" s="38">
        <f t="shared" si="83"/>
        <v>69</v>
      </c>
      <c r="K53" s="38">
        <f>ROUND(VLOOKUP($A53,'[1]TRG 1415'!$A$2:$N$119,7,FALSE)/12*$B$163,0)</f>
        <v>300</v>
      </c>
      <c r="L53" s="38">
        <f>SUMIFS([1]DATA1415!$N$2:$N$1048576,[1]DATA1415!$C$2:$C$1048576,A53,[1]DATA1415!$E$2:$E$1048576,$A$166,[1]DATA1415!$F$2:$F$1048576,$B$166)+ SUMIFS([1]DATA1415!$S$2:$S$1048576,[1]DATA1415!$C$2:$C$1048576,A53,[1]DATA1415!$E$2:$E$1048576,$A$166,[1]DATA1415!$F$2:$F$1048576,$B$166)-(SUMIFS([1]DATA1415!$N$2:$N$1048576,[1]DATA1415!$C$2:$C$1048576,A53,[1]DATA1415!$E$2:$E$1048576,$A$163,[1]DATA1415!$F$2:$F$1048576,$B$166)+ SUMIFS([1]DATA1415!$S$2:$S$1048576,[1]DATA1415!$C$2:$C$1048576,A53,[1]DATA1415!$E$2:$E$1048576,$A$163,[1]DATA1415!$F$2:$F$1048576,$B$166))</f>
        <v>933</v>
      </c>
      <c r="M53" s="38">
        <f t="shared" si="84"/>
        <v>311</v>
      </c>
      <c r="N53" s="38">
        <f>ROUND(VLOOKUP($A53,'[1]TRG 1415'!$A$2:$N$119,8,FALSE)/12*$B$163,0)</f>
        <v>392</v>
      </c>
      <c r="O53" s="38">
        <f>SUMIFS([1]DATA1415!$M$2:$M$1048576,[1]DATA1415!$C$2:$C$1048576,A53,[1]DATA1415!$E$2:$E$1048576,$A$166,[1]DATA1415!$F$2:$F$1048576,$B$166)-SUMIFS([1]DATA1415!$M$2:$M$1048576,[1]DATA1415!$C$2:$C$1048576,A53,[1]DATA1415!$E$2:$E$1048576,$A$163,[1]DATA1415!$F$2:$F$1048576,$B$166)</f>
        <v>381</v>
      </c>
      <c r="P53" s="38">
        <f t="shared" si="85"/>
        <v>97</v>
      </c>
      <c r="Q53" s="38">
        <f>ROUND(VLOOKUP($A53,'[1]TRG 1415'!$A$2:$N$119,9,FALSE)/12*$B$163,0)</f>
        <v>600</v>
      </c>
      <c r="R53" s="38">
        <f>SUMIFS([1]DATA1415!$U$2:$U$1048576,[1]DATA1415!$C$2:$C$1048576,A53,[1]DATA1415!$E$2:$E$1048576,$A$166,[1]DATA1415!$F$2:$F$1048576,$B$166)-SUMIFS([1]DATA1415!$U$2:$U$1048576,[1]DATA1415!$C$2:$C$1048576,A53,[1]DATA1415!$E$2:$E$1048576,$A$163,[1]DATA1415!$F$2:$F$1048576,$B$166)</f>
        <v>816</v>
      </c>
      <c r="S53" s="38">
        <f t="shared" si="86"/>
        <v>136</v>
      </c>
      <c r="T53" s="38">
        <f>ROUND(VLOOKUP($A53,'[1]TRG 1415'!$A$2:$N$119,11,FALSE)/12*$B$163,0)</f>
        <v>1500</v>
      </c>
      <c r="U53" s="38">
        <f>SUMIFS([1]DATA1415!$Y$2:$Y$1048576,[1]DATA1415!$C$2:$C$1048576,A53,[1]DATA1415!$E$2:$E$1048576,$A$166,[1]DATA1415!$F$2:$F$1048576,$B$166)-SUMIFS([1]DATA1415!$Y$2:$Y$1048576,[1]DATA1415!$C$2:$C$1048576,A53,[1]DATA1415!$E$2:$E$1048576,$A$163,[1]DATA1415!$F$2:$F$1048576,$B$166)</f>
        <v>1473</v>
      </c>
      <c r="V53" s="38">
        <f t="shared" si="87"/>
        <v>98</v>
      </c>
      <c r="W53" s="38">
        <f>ROUND(VLOOKUP($A53,'[1]TRG 1415'!$A$2:$N$119,10,FALSE)/12*$B$163,0)</f>
        <v>300</v>
      </c>
      <c r="X53" s="38">
        <f>SUMIFS([1]DATA1415!$X$2:$X$1048576,[1]DATA1415!$C$2:$C$1048576,A53,[1]DATA1415!$E$2:$E$1048576,$A$166,[1]DATA1415!$F$2:$F$1048576,$B$166)-SUMIFS([1]DATA1415!$X$2:$X$1048576,[1]DATA1415!$C$2:$C$1048576,A53,[1]DATA1415!$E$2:$E$1048576,$A$163,[1]DATA1415!$F$2:$F$1048576,$B$166)</f>
        <v>337</v>
      </c>
      <c r="Y53" s="38">
        <f t="shared" si="88"/>
        <v>112</v>
      </c>
      <c r="Z53" s="38">
        <f>ROUND(VLOOKUP($A53,'[1]TRG 1415'!$A$2:$N$119,12,FALSE)/12*$B$163,0)</f>
        <v>300</v>
      </c>
      <c r="AA53" s="38">
        <f>SUMIFS([1]DATA1415!$Z$2:$Z$1048576,[1]DATA1415!$C$2:$C$1048576,A53,[1]DATA1415!$E$2:$E$1048576,$A$166,[1]DATA1415!$F$2:$F$1048576,$B$166)-SUMIFS([1]DATA1415!$Z$2:$Z$1048576,[1]DATA1415!$C$2:$C$1048576,A53,[1]DATA1415!$E$2:$E$1048576,$A$163,[1]DATA1415!$F$2:$F$1048576,$B$166)</f>
        <v>735</v>
      </c>
      <c r="AB53" s="38">
        <f t="shared" si="89"/>
        <v>245</v>
      </c>
      <c r="AC53" s="38">
        <f>ROUND(VLOOKUP($A53,'[1]TRG 1415'!$A$2:$N$119,13,FALSE)/12*$B$163,0)</f>
        <v>24000</v>
      </c>
      <c r="AD53" s="38">
        <f>SUMIFS([1]DATA1415!$V$2:$V$1048576,[1]DATA1415!$C$2:$C$1048576,A53,[1]DATA1415!$E$2:$E$1048576,$A$166,[1]DATA1415!$F$2:$F$1048576,$B$166)-SUMIFS([1]DATA1415!$V$2:$V$1048576,[1]DATA1415!$C$2:$C$1048576,A53,[1]DATA1415!$E$2:$E$1048576,$A$163,[1]DATA1415!$F$2:$F$1048576,$B$166)</f>
        <v>23414</v>
      </c>
      <c r="AE53" s="38">
        <f t="shared" si="90"/>
        <v>98</v>
      </c>
      <c r="AF53" s="38">
        <f>IF(VLOOKUP($A53,'[1]TRG 1415'!$A$2:$N$119,4,FALSE)&gt;0,80,0)</f>
        <v>80</v>
      </c>
      <c r="AG53" s="39">
        <f>ROUND((SUMIFS([1]DATA1415!$L$2:$L$1048576,[1]DATA1415!$C$2:$C$1048576,A53,[1]DATA1415!$E$2:$E$1048576,$A$166,[1]DATA1415!$F$2:$F$1048576,$B$166)-SUMIFS([1]DATA1415!$L$2:$L$1048576,[1]DATA1415!$C$2:$C$1048576,A53,[1]DATA1415!$E$2:$E$1048576,$A$163,[1]DATA1415!$F$2:$F$1048576,$B$166))*100/(VLOOKUP($A53,'[1]TRG 1415'!$A$2:$N$119,4,FALSE)*$H$162),0)</f>
        <v>117</v>
      </c>
      <c r="AH53" s="38">
        <f t="shared" si="91"/>
        <v>146</v>
      </c>
      <c r="AI53" s="39">
        <f t="shared" si="92"/>
        <v>141</v>
      </c>
      <c r="AJ53" s="40" t="str">
        <f t="shared" si="93"/>
        <v>A</v>
      </c>
      <c r="AK53" s="41"/>
      <c r="AL53" s="42"/>
      <c r="AM53" s="43"/>
      <c r="AN53" s="41"/>
      <c r="AO53" s="44">
        <f>VLOOKUP(A53,'[1]TRG 1415'!$A$2:$N$119,14,FALSE)</f>
        <v>10</v>
      </c>
      <c r="AS53" s="45" t="str">
        <f t="shared" si="94"/>
        <v>A</v>
      </c>
      <c r="AT53" s="41">
        <f t="shared" si="16"/>
        <v>1</v>
      </c>
      <c r="AU53" s="41" t="str">
        <f t="shared" si="13"/>
        <v/>
      </c>
      <c r="AV53" s="41" t="str">
        <f t="shared" si="14"/>
        <v/>
      </c>
      <c r="AW53" s="41">
        <f t="shared" si="95"/>
        <v>5</v>
      </c>
    </row>
    <row r="54" spans="1:50" ht="21" outlineLevel="2">
      <c r="A54" s="34">
        <v>505</v>
      </c>
      <c r="B54" s="35" t="s">
        <v>55</v>
      </c>
      <c r="C54" s="36" t="s">
        <v>101</v>
      </c>
      <c r="D54" s="37">
        <v>50</v>
      </c>
      <c r="E54" s="38">
        <f>ROUND(VLOOKUP($A54,'[1]TRG 1415'!$A$2:$N$119,5,FALSE)/12*$B$163,0)</f>
        <v>105000</v>
      </c>
      <c r="F54" s="38">
        <f>SUMIFS([1]DATA1415!$G$2:$G$1048576,[1]DATA1415!$C$2:$C$1048576,A54,[1]DATA1415!$E$2:$E$1048576,$A$166,[1]DATA1415!$F$2:$F$1048576,$B$166)+ SUMIFS([1]DATA1415!$H$2:$H$1048576,[1]DATA1415!$C$2:$C$1048576,A54,[1]DATA1415!$E$2:$E$1048576,$A$166,[1]DATA1415!$F$2:$F$1048576,$B$166)+SUMIFS([1]DATA1415!$Q$2:$Q$1048576,[1]DATA1415!$C$2:$C$1048576,A54,[1]DATA1415!$E$2:$E$1048576,$A$166,[1]DATA1415!$F$2:$F$1048576,$B$166)-(SUMIFS([1]DATA1415!$G$2:$G$1048576,[1]DATA1415!$C$2:$C$1048576,A54,[1]DATA1415!$E$2:$E$1048576,$A$163,[1]DATA1415!$F$2:$F$1048576,$B$166)+ SUMIFS([1]DATA1415!$H$2:$H$1048576,[1]DATA1415!$C$2:$C$1048576,A54,[1]DATA1415!$E$2:$E$1048576,$A$163,[1]DATA1415!$F$2:$F$1048576,$B$166)+SUMIFS([1]DATA1415!$Q$2:$Q$1048576,[1]DATA1415!$C$2:$C$1048576,A54,[1]DATA1415!$E$2:$E$1048576,$A$163,[1]DATA1415!$F$2:$F$1048576,$B$166))</f>
        <v>92365</v>
      </c>
      <c r="G54" s="38">
        <f t="shared" si="96"/>
        <v>88</v>
      </c>
      <c r="H54" s="38">
        <f>ROUND(VLOOKUP($A54,'[1]TRG 1415'!$A$2:$N$119,6,FALSE)/12*$B$163,0)</f>
        <v>8100</v>
      </c>
      <c r="I54" s="38">
        <f>SUMIFS([1]DATA1415!$I$2:$I$1048576,[1]DATA1415!$C$2:$C$1048576,A54,[1]DATA1415!$E$2:$E$1048576,$A$166,[1]DATA1415!$F$2:$F$1048576,$B$166)+ SUMIFS([1]DATA1415!$R$2:$R$1048576,[1]DATA1415!$C$2:$C$1048576,A54,[1]DATA1415!$E$2:$E$1048576,$A$166,[1]DATA1415!$F$2:$F$1048576,$B$166)-(SUMIFS([1]DATA1415!$I$2:$I$1048576,[1]DATA1415!$C$2:$C$1048576,A54,[1]DATA1415!$E$2:$E$1048576,$A$163,[1]DATA1415!$F$2:$F$1048576,$B$166)+ SUMIFS([1]DATA1415!$R$2:$R$1048576,[1]DATA1415!$C$2:$C$1048576,A54,[1]DATA1415!$E$2:$E$1048576,$A$163,[1]DATA1415!$F$2:$F$1048576,$B$166))</f>
        <v>4697</v>
      </c>
      <c r="J54" s="38">
        <f t="shared" si="83"/>
        <v>58</v>
      </c>
      <c r="K54" s="38">
        <f>ROUND(VLOOKUP($A54,'[1]TRG 1415'!$A$2:$N$119,7,FALSE)/12*$B$163,0)</f>
        <v>300</v>
      </c>
      <c r="L54" s="38">
        <f>SUMIFS([1]DATA1415!$N$2:$N$1048576,[1]DATA1415!$C$2:$C$1048576,A54,[1]DATA1415!$E$2:$E$1048576,$A$166,[1]DATA1415!$F$2:$F$1048576,$B$166)+ SUMIFS([1]DATA1415!$S$2:$S$1048576,[1]DATA1415!$C$2:$C$1048576,A54,[1]DATA1415!$E$2:$E$1048576,$A$166,[1]DATA1415!$F$2:$F$1048576,$B$166)-(SUMIFS([1]DATA1415!$N$2:$N$1048576,[1]DATA1415!$C$2:$C$1048576,A54,[1]DATA1415!$E$2:$E$1048576,$A$163,[1]DATA1415!$F$2:$F$1048576,$B$166)+ SUMIFS([1]DATA1415!$S$2:$S$1048576,[1]DATA1415!$C$2:$C$1048576,A54,[1]DATA1415!$E$2:$E$1048576,$A$163,[1]DATA1415!$F$2:$F$1048576,$B$166))</f>
        <v>863</v>
      </c>
      <c r="M54" s="38">
        <f t="shared" si="84"/>
        <v>288</v>
      </c>
      <c r="N54" s="38">
        <f>ROUND(VLOOKUP($A54,'[1]TRG 1415'!$A$2:$N$119,8,FALSE)/12*$B$163,0)</f>
        <v>392</v>
      </c>
      <c r="O54" s="38">
        <f>SUMIFS([1]DATA1415!$M$2:$M$1048576,[1]DATA1415!$C$2:$C$1048576,A54,[1]DATA1415!$E$2:$E$1048576,$A$166,[1]DATA1415!$F$2:$F$1048576,$B$166)-SUMIFS([1]DATA1415!$M$2:$M$1048576,[1]DATA1415!$C$2:$C$1048576,A54,[1]DATA1415!$E$2:$E$1048576,$A$163,[1]DATA1415!$F$2:$F$1048576,$B$166)</f>
        <v>443</v>
      </c>
      <c r="P54" s="38">
        <f t="shared" si="85"/>
        <v>113</v>
      </c>
      <c r="Q54" s="38">
        <f>ROUND(VLOOKUP($A54,'[1]TRG 1415'!$A$2:$N$119,9,FALSE)/12*$B$163,0)</f>
        <v>600</v>
      </c>
      <c r="R54" s="38">
        <f>SUMIFS([1]DATA1415!$U$2:$U$1048576,[1]DATA1415!$C$2:$C$1048576,A54,[1]DATA1415!$E$2:$E$1048576,$A$166,[1]DATA1415!$F$2:$F$1048576,$B$166)-SUMIFS([1]DATA1415!$U$2:$U$1048576,[1]DATA1415!$C$2:$C$1048576,A54,[1]DATA1415!$E$2:$E$1048576,$A$163,[1]DATA1415!$F$2:$F$1048576,$B$166)</f>
        <v>1184</v>
      </c>
      <c r="S54" s="38">
        <f t="shared" si="86"/>
        <v>197</v>
      </c>
      <c r="T54" s="38">
        <f>ROUND(VLOOKUP($A54,'[1]TRG 1415'!$A$2:$N$119,11,FALSE)/12*$B$163,0)</f>
        <v>1500</v>
      </c>
      <c r="U54" s="38">
        <f>SUMIFS([1]DATA1415!$Y$2:$Y$1048576,[1]DATA1415!$C$2:$C$1048576,A54,[1]DATA1415!$E$2:$E$1048576,$A$166,[1]DATA1415!$F$2:$F$1048576,$B$166)-SUMIFS([1]DATA1415!$Y$2:$Y$1048576,[1]DATA1415!$C$2:$C$1048576,A54,[1]DATA1415!$E$2:$E$1048576,$A$163,[1]DATA1415!$F$2:$F$1048576,$B$166)</f>
        <v>1356</v>
      </c>
      <c r="V54" s="38">
        <f t="shared" si="87"/>
        <v>90</v>
      </c>
      <c r="W54" s="38">
        <f>ROUND(VLOOKUP($A54,'[1]TRG 1415'!$A$2:$N$119,10,FALSE)/12*$B$163,0)</f>
        <v>300</v>
      </c>
      <c r="X54" s="38">
        <f>SUMIFS([1]DATA1415!$X$2:$X$1048576,[1]DATA1415!$C$2:$C$1048576,A54,[1]DATA1415!$E$2:$E$1048576,$A$166,[1]DATA1415!$F$2:$F$1048576,$B$166)-SUMIFS([1]DATA1415!$X$2:$X$1048576,[1]DATA1415!$C$2:$C$1048576,A54,[1]DATA1415!$E$2:$E$1048576,$A$163,[1]DATA1415!$F$2:$F$1048576,$B$166)</f>
        <v>605</v>
      </c>
      <c r="Y54" s="38">
        <f t="shared" si="88"/>
        <v>202</v>
      </c>
      <c r="Z54" s="38">
        <f>ROUND(VLOOKUP($A54,'[1]TRG 1415'!$A$2:$N$119,12,FALSE)/12*$B$163,0)</f>
        <v>300</v>
      </c>
      <c r="AA54" s="38">
        <f>SUMIFS([1]DATA1415!$Z$2:$Z$1048576,[1]DATA1415!$C$2:$C$1048576,A54,[1]DATA1415!$E$2:$E$1048576,$A$166,[1]DATA1415!$F$2:$F$1048576,$B$166)-SUMIFS([1]DATA1415!$Z$2:$Z$1048576,[1]DATA1415!$C$2:$C$1048576,A54,[1]DATA1415!$E$2:$E$1048576,$A$163,[1]DATA1415!$F$2:$F$1048576,$B$166)</f>
        <v>501</v>
      </c>
      <c r="AB54" s="38">
        <f t="shared" si="89"/>
        <v>167</v>
      </c>
      <c r="AC54" s="38">
        <f>ROUND(VLOOKUP($A54,'[1]TRG 1415'!$A$2:$N$119,13,FALSE)/12*$B$163,0)</f>
        <v>24000</v>
      </c>
      <c r="AD54" s="38">
        <f>SUMIFS([1]DATA1415!$V$2:$V$1048576,[1]DATA1415!$C$2:$C$1048576,A54,[1]DATA1415!$E$2:$E$1048576,$A$166,[1]DATA1415!$F$2:$F$1048576,$B$166)-SUMIFS([1]DATA1415!$V$2:$V$1048576,[1]DATA1415!$C$2:$C$1048576,A54,[1]DATA1415!$E$2:$E$1048576,$A$163,[1]DATA1415!$F$2:$F$1048576,$B$166)</f>
        <v>28017</v>
      </c>
      <c r="AE54" s="38">
        <f t="shared" si="90"/>
        <v>117</v>
      </c>
      <c r="AF54" s="38">
        <f>IF(VLOOKUP($A54,'[1]TRG 1415'!$A$2:$N$119,4,FALSE)&gt;0,80,0)</f>
        <v>80</v>
      </c>
      <c r="AG54" s="39">
        <f>ROUND((SUMIFS([1]DATA1415!$L$2:$L$1048576,[1]DATA1415!$C$2:$C$1048576,A54,[1]DATA1415!$E$2:$E$1048576,$A$166,[1]DATA1415!$F$2:$F$1048576,$B$166)-SUMIFS([1]DATA1415!$L$2:$L$1048576,[1]DATA1415!$C$2:$C$1048576,A54,[1]DATA1415!$E$2:$E$1048576,$A$163,[1]DATA1415!$F$2:$F$1048576,$B$166))*100/(VLOOKUP($A54,'[1]TRG 1415'!$A$2:$N$119,4,FALSE)*$H$162),0)</f>
        <v>114</v>
      </c>
      <c r="AH54" s="38">
        <f t="shared" si="91"/>
        <v>143</v>
      </c>
      <c r="AI54" s="39">
        <f t="shared" si="92"/>
        <v>146</v>
      </c>
      <c r="AJ54" s="40" t="str">
        <f t="shared" si="93"/>
        <v>A</v>
      </c>
      <c r="AK54" s="41"/>
      <c r="AL54" s="42"/>
      <c r="AM54" s="43"/>
      <c r="AN54" s="41"/>
      <c r="AO54" s="44">
        <f>VLOOKUP(A54,'[1]TRG 1415'!$A$2:$N$119,14,FALSE)</f>
        <v>10</v>
      </c>
      <c r="AS54" s="45" t="str">
        <f t="shared" si="94"/>
        <v>A</v>
      </c>
      <c r="AT54" s="41">
        <f t="shared" si="16"/>
        <v>1</v>
      </c>
      <c r="AU54" s="41" t="str">
        <f t="shared" si="13"/>
        <v/>
      </c>
      <c r="AV54" s="41" t="str">
        <f t="shared" si="14"/>
        <v/>
      </c>
      <c r="AW54" s="41">
        <f t="shared" si="95"/>
        <v>5</v>
      </c>
    </row>
    <row r="55" spans="1:50" ht="21" outlineLevel="2">
      <c r="A55" s="34">
        <v>506</v>
      </c>
      <c r="B55" s="35" t="s">
        <v>53</v>
      </c>
      <c r="C55" s="36" t="s">
        <v>102</v>
      </c>
      <c r="D55" s="37">
        <v>100</v>
      </c>
      <c r="E55" s="38">
        <f>ROUND(VLOOKUP($A55,'[1]TRG 1415'!$A$2:$N$119,5,FALSE)/12*$B$163,0)</f>
        <v>141000</v>
      </c>
      <c r="F55" s="38">
        <f>SUMIFS([1]DATA1415!$G$2:$G$1048576,[1]DATA1415!$C$2:$C$1048576,A55,[1]DATA1415!$E$2:$E$1048576,$A$166,[1]DATA1415!$F$2:$F$1048576,$B$166)+ SUMIFS([1]DATA1415!$H$2:$H$1048576,[1]DATA1415!$C$2:$C$1048576,A55,[1]DATA1415!$E$2:$E$1048576,$A$166,[1]DATA1415!$F$2:$F$1048576,$B$166)+SUMIFS([1]DATA1415!$Q$2:$Q$1048576,[1]DATA1415!$C$2:$C$1048576,A55,[1]DATA1415!$E$2:$E$1048576,$A$166,[1]DATA1415!$F$2:$F$1048576,$B$166)-(SUMIFS([1]DATA1415!$G$2:$G$1048576,[1]DATA1415!$C$2:$C$1048576,A55,[1]DATA1415!$E$2:$E$1048576,$A$163,[1]DATA1415!$F$2:$F$1048576,$B$166)+ SUMIFS([1]DATA1415!$H$2:$H$1048576,[1]DATA1415!$C$2:$C$1048576,A55,[1]DATA1415!$E$2:$E$1048576,$A$163,[1]DATA1415!$F$2:$F$1048576,$B$166)+SUMIFS([1]DATA1415!$Q$2:$Q$1048576,[1]DATA1415!$C$2:$C$1048576,A55,[1]DATA1415!$E$2:$E$1048576,$A$163,[1]DATA1415!$F$2:$F$1048576,$B$166))</f>
        <v>141112</v>
      </c>
      <c r="G55" s="38">
        <f t="shared" si="96"/>
        <v>100</v>
      </c>
      <c r="H55" s="38">
        <f>ROUND(VLOOKUP($A55,'[1]TRG 1415'!$A$2:$N$119,6,FALSE)/12*$B$163,0)</f>
        <v>13500</v>
      </c>
      <c r="I55" s="38">
        <f>SUMIFS([1]DATA1415!$I$2:$I$1048576,[1]DATA1415!$C$2:$C$1048576,A55,[1]DATA1415!$E$2:$E$1048576,$A$166,[1]DATA1415!$F$2:$F$1048576,$B$166)+ SUMIFS([1]DATA1415!$R$2:$R$1048576,[1]DATA1415!$C$2:$C$1048576,A55,[1]DATA1415!$E$2:$E$1048576,$A$166,[1]DATA1415!$F$2:$F$1048576,$B$166)-(SUMIFS([1]DATA1415!$I$2:$I$1048576,[1]DATA1415!$C$2:$C$1048576,A55,[1]DATA1415!$E$2:$E$1048576,$A$163,[1]DATA1415!$F$2:$F$1048576,$B$166)+ SUMIFS([1]DATA1415!$R$2:$R$1048576,[1]DATA1415!$C$2:$C$1048576,A55,[1]DATA1415!$E$2:$E$1048576,$A$163,[1]DATA1415!$F$2:$F$1048576,$B$166))</f>
        <v>11742</v>
      </c>
      <c r="J55" s="38">
        <f t="shared" si="83"/>
        <v>87</v>
      </c>
      <c r="K55" s="38">
        <f>ROUND(VLOOKUP($A55,'[1]TRG 1415'!$A$2:$N$119,7,FALSE)/12*$B$163,0)</f>
        <v>750</v>
      </c>
      <c r="L55" s="38">
        <f>SUMIFS([1]DATA1415!$N$2:$N$1048576,[1]DATA1415!$C$2:$C$1048576,A55,[1]DATA1415!$E$2:$E$1048576,$A$166,[1]DATA1415!$F$2:$F$1048576,$B$166)+ SUMIFS([1]DATA1415!$S$2:$S$1048576,[1]DATA1415!$C$2:$C$1048576,A55,[1]DATA1415!$E$2:$E$1048576,$A$166,[1]DATA1415!$F$2:$F$1048576,$B$166)-(SUMIFS([1]DATA1415!$N$2:$N$1048576,[1]DATA1415!$C$2:$C$1048576,A55,[1]DATA1415!$E$2:$E$1048576,$A$163,[1]DATA1415!$F$2:$F$1048576,$B$166)+ SUMIFS([1]DATA1415!$S$2:$S$1048576,[1]DATA1415!$C$2:$C$1048576,A55,[1]DATA1415!$E$2:$E$1048576,$A$163,[1]DATA1415!$F$2:$F$1048576,$B$166))</f>
        <v>1665</v>
      </c>
      <c r="M55" s="38">
        <f t="shared" si="84"/>
        <v>222</v>
      </c>
      <c r="N55" s="38">
        <f>ROUND(VLOOKUP($A55,'[1]TRG 1415'!$A$2:$N$119,8,FALSE)/12*$B$163,0)</f>
        <v>750</v>
      </c>
      <c r="O55" s="38">
        <f>SUMIFS([1]DATA1415!$M$2:$M$1048576,[1]DATA1415!$C$2:$C$1048576,A55,[1]DATA1415!$E$2:$E$1048576,$A$166,[1]DATA1415!$F$2:$F$1048576,$B$166)-SUMIFS([1]DATA1415!$M$2:$M$1048576,[1]DATA1415!$C$2:$C$1048576,A55,[1]DATA1415!$E$2:$E$1048576,$A$163,[1]DATA1415!$F$2:$F$1048576,$B$166)</f>
        <v>888</v>
      </c>
      <c r="P55" s="38">
        <f t="shared" si="85"/>
        <v>118</v>
      </c>
      <c r="Q55" s="38">
        <f>ROUND(VLOOKUP($A55,'[1]TRG 1415'!$A$2:$N$119,9,FALSE)/12*$B$163,0)</f>
        <v>1200</v>
      </c>
      <c r="R55" s="38">
        <f>SUMIFS([1]DATA1415!$U$2:$U$1048576,[1]DATA1415!$C$2:$C$1048576,A55,[1]DATA1415!$E$2:$E$1048576,$A$166,[1]DATA1415!$F$2:$F$1048576,$B$166)-SUMIFS([1]DATA1415!$U$2:$U$1048576,[1]DATA1415!$C$2:$C$1048576,A55,[1]DATA1415!$E$2:$E$1048576,$A$163,[1]DATA1415!$F$2:$F$1048576,$B$166)</f>
        <v>2197</v>
      </c>
      <c r="S55" s="38">
        <f t="shared" si="86"/>
        <v>183</v>
      </c>
      <c r="T55" s="38">
        <f>ROUND(VLOOKUP($A55,'[1]TRG 1415'!$A$2:$N$119,11,FALSE)/12*$B$163,0)</f>
        <v>3000</v>
      </c>
      <c r="U55" s="38">
        <f>SUMIFS([1]DATA1415!$Y$2:$Y$1048576,[1]DATA1415!$C$2:$C$1048576,A55,[1]DATA1415!$E$2:$E$1048576,$A$166,[1]DATA1415!$F$2:$F$1048576,$B$166)-SUMIFS([1]DATA1415!$Y$2:$Y$1048576,[1]DATA1415!$C$2:$C$1048576,A55,[1]DATA1415!$E$2:$E$1048576,$A$163,[1]DATA1415!$F$2:$F$1048576,$B$166)</f>
        <v>3644</v>
      </c>
      <c r="V55" s="38">
        <f t="shared" si="87"/>
        <v>121</v>
      </c>
      <c r="W55" s="38">
        <f>ROUND(VLOOKUP($A55,'[1]TRG 1415'!$A$2:$N$119,10,FALSE)/12*$B$163,0)</f>
        <v>1500</v>
      </c>
      <c r="X55" s="38">
        <f>SUMIFS([1]DATA1415!$X$2:$X$1048576,[1]DATA1415!$C$2:$C$1048576,A55,[1]DATA1415!$E$2:$E$1048576,$A$166,[1]DATA1415!$F$2:$F$1048576,$B$166)-SUMIFS([1]DATA1415!$X$2:$X$1048576,[1]DATA1415!$C$2:$C$1048576,A55,[1]DATA1415!$E$2:$E$1048576,$A$163,[1]DATA1415!$F$2:$F$1048576,$B$166)</f>
        <v>1398</v>
      </c>
      <c r="Y55" s="38">
        <f t="shared" si="88"/>
        <v>93</v>
      </c>
      <c r="Z55" s="38">
        <f>ROUND(VLOOKUP($A55,'[1]TRG 1415'!$A$2:$N$119,12,FALSE)/12*$B$163,0)</f>
        <v>900</v>
      </c>
      <c r="AA55" s="38">
        <f>SUMIFS([1]DATA1415!$Z$2:$Z$1048576,[1]DATA1415!$C$2:$C$1048576,A55,[1]DATA1415!$E$2:$E$1048576,$A$166,[1]DATA1415!$F$2:$F$1048576,$B$166)-SUMIFS([1]DATA1415!$Z$2:$Z$1048576,[1]DATA1415!$C$2:$C$1048576,A55,[1]DATA1415!$E$2:$E$1048576,$A$163,[1]DATA1415!$F$2:$F$1048576,$B$166)</f>
        <v>1042</v>
      </c>
      <c r="AB55" s="38">
        <f t="shared" si="89"/>
        <v>116</v>
      </c>
      <c r="AC55" s="38">
        <f>ROUND(VLOOKUP($A55,'[1]TRG 1415'!$A$2:$N$119,13,FALSE)/12*$B$163,0)</f>
        <v>57000</v>
      </c>
      <c r="AD55" s="38">
        <f>SUMIFS([1]DATA1415!$V$2:$V$1048576,[1]DATA1415!$C$2:$C$1048576,A55,[1]DATA1415!$E$2:$E$1048576,$A$166,[1]DATA1415!$F$2:$F$1048576,$B$166)-SUMIFS([1]DATA1415!$V$2:$V$1048576,[1]DATA1415!$C$2:$C$1048576,A55,[1]DATA1415!$E$2:$E$1048576,$A$163,[1]DATA1415!$F$2:$F$1048576,$B$166)</f>
        <v>96179</v>
      </c>
      <c r="AE55" s="38">
        <f t="shared" si="90"/>
        <v>169</v>
      </c>
      <c r="AF55" s="38">
        <f>IF(VLOOKUP($A55,'[1]TRG 1415'!$A$2:$N$119,4,FALSE)&gt;0,80,0)</f>
        <v>80</v>
      </c>
      <c r="AG55" s="39">
        <f>ROUND((SUMIFS([1]DATA1415!$L$2:$L$1048576,[1]DATA1415!$C$2:$C$1048576,A55,[1]DATA1415!$E$2:$E$1048576,$A$166,[1]DATA1415!$F$2:$F$1048576,$B$166)-SUMIFS([1]DATA1415!$L$2:$L$1048576,[1]DATA1415!$C$2:$C$1048576,A55,[1]DATA1415!$E$2:$E$1048576,$A$163,[1]DATA1415!$F$2:$F$1048576,$B$166))*100/(VLOOKUP($A55,'[1]TRG 1415'!$A$2:$N$119,4,FALSE)*$H$162),0)</f>
        <v>109</v>
      </c>
      <c r="AH55" s="38">
        <f t="shared" si="91"/>
        <v>136</v>
      </c>
      <c r="AI55" s="39">
        <f t="shared" si="92"/>
        <v>135</v>
      </c>
      <c r="AJ55" s="40" t="str">
        <f t="shared" si="93"/>
        <v>A</v>
      </c>
      <c r="AK55" s="41"/>
      <c r="AL55" s="42"/>
      <c r="AM55" s="43"/>
      <c r="AN55" s="41"/>
      <c r="AO55" s="44">
        <f>VLOOKUP(A55,'[1]TRG 1415'!$A$2:$N$119,14,FALSE)</f>
        <v>10</v>
      </c>
      <c r="AS55" s="45" t="str">
        <f t="shared" si="94"/>
        <v>A</v>
      </c>
      <c r="AT55" s="41">
        <f t="shared" si="16"/>
        <v>1</v>
      </c>
      <c r="AU55" s="41" t="str">
        <f t="shared" si="13"/>
        <v/>
      </c>
      <c r="AV55" s="41" t="str">
        <f t="shared" si="14"/>
        <v/>
      </c>
      <c r="AW55" s="41">
        <f t="shared" si="95"/>
        <v>5</v>
      </c>
    </row>
    <row r="56" spans="1:50" ht="21" outlineLevel="2">
      <c r="A56" s="34">
        <v>507</v>
      </c>
      <c r="B56" s="35" t="s">
        <v>55</v>
      </c>
      <c r="C56" s="36" t="s">
        <v>103</v>
      </c>
      <c r="D56" s="37">
        <v>30</v>
      </c>
      <c r="E56" s="38">
        <f>ROUND(VLOOKUP($A56,'[1]TRG 1415'!$A$2:$N$119,5,FALSE)/12*$B$163,0)</f>
        <v>67500</v>
      </c>
      <c r="F56" s="38">
        <f>SUMIFS([1]DATA1415!$G$2:$G$1048576,[1]DATA1415!$C$2:$C$1048576,A56,[1]DATA1415!$E$2:$E$1048576,$A$166,[1]DATA1415!$F$2:$F$1048576,$B$166)+ SUMIFS([1]DATA1415!$H$2:$H$1048576,[1]DATA1415!$C$2:$C$1048576,A56,[1]DATA1415!$E$2:$E$1048576,$A$166,[1]DATA1415!$F$2:$F$1048576,$B$166)+SUMIFS([1]DATA1415!$Q$2:$Q$1048576,[1]DATA1415!$C$2:$C$1048576,A56,[1]DATA1415!$E$2:$E$1048576,$A$166,[1]DATA1415!$F$2:$F$1048576,$B$166)-(SUMIFS([1]DATA1415!$G$2:$G$1048576,[1]DATA1415!$C$2:$C$1048576,A56,[1]DATA1415!$E$2:$E$1048576,$A$163,[1]DATA1415!$F$2:$F$1048576,$B$166)+ SUMIFS([1]DATA1415!$H$2:$H$1048576,[1]DATA1415!$C$2:$C$1048576,A56,[1]DATA1415!$E$2:$E$1048576,$A$163,[1]DATA1415!$F$2:$F$1048576,$B$166)+SUMIFS([1]DATA1415!$Q$2:$Q$1048576,[1]DATA1415!$C$2:$C$1048576,A56,[1]DATA1415!$E$2:$E$1048576,$A$163,[1]DATA1415!$F$2:$F$1048576,$B$166))</f>
        <v>86452</v>
      </c>
      <c r="G56" s="38">
        <f t="shared" si="96"/>
        <v>128</v>
      </c>
      <c r="H56" s="38">
        <f>ROUND(VLOOKUP($A56,'[1]TRG 1415'!$A$2:$N$119,6,FALSE)/12*$B$163,0)</f>
        <v>4200</v>
      </c>
      <c r="I56" s="38">
        <f>SUMIFS([1]DATA1415!$I$2:$I$1048576,[1]DATA1415!$C$2:$C$1048576,A56,[1]DATA1415!$E$2:$E$1048576,$A$166,[1]DATA1415!$F$2:$F$1048576,$B$166)+ SUMIFS([1]DATA1415!$R$2:$R$1048576,[1]DATA1415!$C$2:$C$1048576,A56,[1]DATA1415!$E$2:$E$1048576,$A$166,[1]DATA1415!$F$2:$F$1048576,$B$166)-(SUMIFS([1]DATA1415!$I$2:$I$1048576,[1]DATA1415!$C$2:$C$1048576,A56,[1]DATA1415!$E$2:$E$1048576,$A$163,[1]DATA1415!$F$2:$F$1048576,$B$166)+ SUMIFS([1]DATA1415!$R$2:$R$1048576,[1]DATA1415!$C$2:$C$1048576,A56,[1]DATA1415!$E$2:$E$1048576,$A$163,[1]DATA1415!$F$2:$F$1048576,$B$166))</f>
        <v>4574</v>
      </c>
      <c r="J56" s="38">
        <f t="shared" si="83"/>
        <v>109</v>
      </c>
      <c r="K56" s="38">
        <f>ROUND(VLOOKUP($A56,'[1]TRG 1415'!$A$2:$N$119,7,FALSE)/12*$B$163,0)</f>
        <v>0</v>
      </c>
      <c r="L56" s="38">
        <v>0</v>
      </c>
      <c r="M56" s="38">
        <f t="shared" si="84"/>
        <v>0</v>
      </c>
      <c r="N56" s="38">
        <f>ROUND(VLOOKUP($A56,'[1]TRG 1415'!$A$2:$N$119,8,FALSE)/12*$B$163,0)</f>
        <v>300</v>
      </c>
      <c r="O56" s="38">
        <f>SUMIFS([1]DATA1415!$M$2:$M$1048576,[1]DATA1415!$C$2:$C$1048576,A56,[1]DATA1415!$E$2:$E$1048576,$A$166,[1]DATA1415!$F$2:$F$1048576,$B$166)-SUMIFS([1]DATA1415!$M$2:$M$1048576,[1]DATA1415!$C$2:$C$1048576,A56,[1]DATA1415!$E$2:$E$1048576,$A$163,[1]DATA1415!$F$2:$F$1048576,$B$166)</f>
        <v>146</v>
      </c>
      <c r="P56" s="38">
        <f t="shared" si="85"/>
        <v>49</v>
      </c>
      <c r="Q56" s="38">
        <f>ROUND(VLOOKUP($A56,'[1]TRG 1415'!$A$2:$N$119,9,FALSE)/12*$B$163,0)</f>
        <v>300</v>
      </c>
      <c r="R56" s="38">
        <f>SUMIFS([1]DATA1415!$U$2:$U$1048576,[1]DATA1415!$C$2:$C$1048576,A56,[1]DATA1415!$E$2:$E$1048576,$A$166,[1]DATA1415!$F$2:$F$1048576,$B$166)-SUMIFS([1]DATA1415!$U$2:$U$1048576,[1]DATA1415!$C$2:$C$1048576,A56,[1]DATA1415!$E$2:$E$1048576,$A$163,[1]DATA1415!$F$2:$F$1048576,$B$166)</f>
        <v>413</v>
      </c>
      <c r="S56" s="38">
        <f t="shared" si="86"/>
        <v>138</v>
      </c>
      <c r="T56" s="38">
        <f>ROUND(VLOOKUP($A56,'[1]TRG 1415'!$A$2:$N$119,11,FALSE)/12*$B$163,0)</f>
        <v>900</v>
      </c>
      <c r="U56" s="38">
        <f>SUMIFS([1]DATA1415!$Y$2:$Y$1048576,[1]DATA1415!$C$2:$C$1048576,A56,[1]DATA1415!$E$2:$E$1048576,$A$166,[1]DATA1415!$F$2:$F$1048576,$B$166)-SUMIFS([1]DATA1415!$Y$2:$Y$1048576,[1]DATA1415!$C$2:$C$1048576,A56,[1]DATA1415!$E$2:$E$1048576,$A$163,[1]DATA1415!$F$2:$F$1048576,$B$166)</f>
        <v>1157</v>
      </c>
      <c r="V56" s="38">
        <f t="shared" si="87"/>
        <v>129</v>
      </c>
      <c r="W56" s="38">
        <f>ROUND(VLOOKUP($A56,'[1]TRG 1415'!$A$2:$N$119,10,FALSE)/12*$B$163,0)</f>
        <v>42</v>
      </c>
      <c r="X56" s="38">
        <f>SUMIFS([1]DATA1415!$X$2:$X$1048576,[1]DATA1415!$C$2:$C$1048576,A56,[1]DATA1415!$E$2:$E$1048576,$A$166,[1]DATA1415!$F$2:$F$1048576,$B$166)-SUMIFS([1]DATA1415!$X$2:$X$1048576,[1]DATA1415!$C$2:$C$1048576,A56,[1]DATA1415!$E$2:$E$1048576,$A$163,[1]DATA1415!$F$2:$F$1048576,$B$166)</f>
        <v>358</v>
      </c>
      <c r="Y56" s="38">
        <f t="shared" si="88"/>
        <v>852</v>
      </c>
      <c r="Z56" s="38">
        <f>ROUND(VLOOKUP($A56,'[1]TRG 1415'!$A$2:$N$119,12,FALSE)/12*$B$163,0)</f>
        <v>125</v>
      </c>
      <c r="AA56" s="38">
        <f>SUMIFS([1]DATA1415!$Z$2:$Z$1048576,[1]DATA1415!$C$2:$C$1048576,A56,[1]DATA1415!$E$2:$E$1048576,$A$166,[1]DATA1415!$F$2:$F$1048576,$B$166)-SUMIFS([1]DATA1415!$Z$2:$Z$1048576,[1]DATA1415!$C$2:$C$1048576,A56,[1]DATA1415!$E$2:$E$1048576,$A$163,[1]DATA1415!$F$2:$F$1048576,$B$166)</f>
        <v>193</v>
      </c>
      <c r="AB56" s="38">
        <f t="shared" si="89"/>
        <v>154</v>
      </c>
      <c r="AC56" s="38">
        <f>ROUND(VLOOKUP($A56,'[1]TRG 1415'!$A$2:$N$119,13,FALSE)/12*$B$163,0)</f>
        <v>14400</v>
      </c>
      <c r="AD56" s="38">
        <f>SUMIFS([1]DATA1415!$V$2:$V$1048576,[1]DATA1415!$C$2:$C$1048576,A56,[1]DATA1415!$E$2:$E$1048576,$A$166,[1]DATA1415!$F$2:$F$1048576,$B$166)-SUMIFS([1]DATA1415!$V$2:$V$1048576,[1]DATA1415!$C$2:$C$1048576,A56,[1]DATA1415!$E$2:$E$1048576,$A$163,[1]DATA1415!$F$2:$F$1048576,$B$166)</f>
        <v>17747</v>
      </c>
      <c r="AE56" s="38">
        <f t="shared" si="90"/>
        <v>123</v>
      </c>
      <c r="AF56" s="38">
        <f>IF(VLOOKUP($A56,'[1]TRG 1415'!$A$2:$N$119,4,FALSE)&gt;0,80,0)</f>
        <v>80</v>
      </c>
      <c r="AG56" s="39">
        <f>ROUND((SUMIFS([1]DATA1415!$L$2:$L$1048576,[1]DATA1415!$C$2:$C$1048576,A56,[1]DATA1415!$E$2:$E$1048576,$A$166,[1]DATA1415!$F$2:$F$1048576,$B$166)-SUMIFS([1]DATA1415!$L$2:$L$1048576,[1]DATA1415!$C$2:$C$1048576,A56,[1]DATA1415!$E$2:$E$1048576,$A$163,[1]DATA1415!$F$2:$F$1048576,$B$166))*100/(VLOOKUP($A56,'[1]TRG 1415'!$A$2:$N$119,4,FALSE)*$H$162),0)</f>
        <v>74</v>
      </c>
      <c r="AH56" s="38">
        <f t="shared" si="91"/>
        <v>93</v>
      </c>
      <c r="AI56" s="39">
        <f t="shared" si="92"/>
        <v>197</v>
      </c>
      <c r="AJ56" s="40" t="str">
        <f t="shared" si="93"/>
        <v>A</v>
      </c>
      <c r="AK56" s="41"/>
      <c r="AL56" s="42"/>
      <c r="AM56" s="43"/>
      <c r="AN56" s="41"/>
      <c r="AO56" s="44">
        <f>VLOOKUP(A56,'[1]TRG 1415'!$A$2:$N$119,14,FALSE)</f>
        <v>9</v>
      </c>
      <c r="AS56" s="45" t="str">
        <f t="shared" si="94"/>
        <v>A</v>
      </c>
      <c r="AT56" s="41">
        <f t="shared" si="16"/>
        <v>1</v>
      </c>
      <c r="AU56" s="41" t="str">
        <f t="shared" si="13"/>
        <v/>
      </c>
      <c r="AV56" s="41" t="str">
        <f t="shared" si="14"/>
        <v/>
      </c>
      <c r="AW56" s="41">
        <f t="shared" si="95"/>
        <v>5</v>
      </c>
    </row>
    <row r="57" spans="1:50" ht="21" outlineLevel="2">
      <c r="A57" s="34">
        <v>508</v>
      </c>
      <c r="B57" s="35" t="s">
        <v>55</v>
      </c>
      <c r="C57" s="36" t="s">
        <v>104</v>
      </c>
      <c r="D57" s="37">
        <v>50</v>
      </c>
      <c r="E57" s="38">
        <f>ROUND(VLOOKUP($A57,'[1]TRG 1415'!$A$2:$N$119,5,FALSE)/12*$B$163,0)</f>
        <v>105000</v>
      </c>
      <c r="F57" s="38">
        <f>SUMIFS([1]DATA1415!$G$2:$G$1048576,[1]DATA1415!$C$2:$C$1048576,A57,[1]DATA1415!$E$2:$E$1048576,$A$166,[1]DATA1415!$F$2:$F$1048576,$B$166)+ SUMIFS([1]DATA1415!$H$2:$H$1048576,[1]DATA1415!$C$2:$C$1048576,A57,[1]DATA1415!$E$2:$E$1048576,$A$166,[1]DATA1415!$F$2:$F$1048576,$B$166)+SUMIFS([1]DATA1415!$Q$2:$Q$1048576,[1]DATA1415!$C$2:$C$1048576,A57,[1]DATA1415!$E$2:$E$1048576,$A$166,[1]DATA1415!$F$2:$F$1048576,$B$166)-(SUMIFS([1]DATA1415!$G$2:$G$1048576,[1]DATA1415!$C$2:$C$1048576,A57,[1]DATA1415!$E$2:$E$1048576,$A$163,[1]DATA1415!$F$2:$F$1048576,$B$166)+ SUMIFS([1]DATA1415!$H$2:$H$1048576,[1]DATA1415!$C$2:$C$1048576,A57,[1]DATA1415!$E$2:$E$1048576,$A$163,[1]DATA1415!$F$2:$F$1048576,$B$166)+SUMIFS([1]DATA1415!$Q$2:$Q$1048576,[1]DATA1415!$C$2:$C$1048576,A57,[1]DATA1415!$E$2:$E$1048576,$A$163,[1]DATA1415!$F$2:$F$1048576,$B$166))</f>
        <v>131793</v>
      </c>
      <c r="G57" s="38">
        <f t="shared" si="96"/>
        <v>126</v>
      </c>
      <c r="H57" s="38">
        <f>ROUND(VLOOKUP($A57,'[1]TRG 1415'!$A$2:$N$119,6,FALSE)/12*$B$163,0)</f>
        <v>8100</v>
      </c>
      <c r="I57" s="38">
        <f>SUMIFS([1]DATA1415!$I$2:$I$1048576,[1]DATA1415!$C$2:$C$1048576,A57,[1]DATA1415!$E$2:$E$1048576,$A$166,[1]DATA1415!$F$2:$F$1048576,$B$166)+ SUMIFS([1]DATA1415!$R$2:$R$1048576,[1]DATA1415!$C$2:$C$1048576,A57,[1]DATA1415!$E$2:$E$1048576,$A$166,[1]DATA1415!$F$2:$F$1048576,$B$166)-(SUMIFS([1]DATA1415!$I$2:$I$1048576,[1]DATA1415!$C$2:$C$1048576,A57,[1]DATA1415!$E$2:$E$1048576,$A$163,[1]DATA1415!$F$2:$F$1048576,$B$166)+ SUMIFS([1]DATA1415!$R$2:$R$1048576,[1]DATA1415!$C$2:$C$1048576,A57,[1]DATA1415!$E$2:$E$1048576,$A$163,[1]DATA1415!$F$2:$F$1048576,$B$166))</f>
        <v>6680</v>
      </c>
      <c r="J57" s="38">
        <f t="shared" si="83"/>
        <v>82</v>
      </c>
      <c r="K57" s="38">
        <f>ROUND(VLOOKUP($A57,'[1]TRG 1415'!$A$2:$N$119,7,FALSE)/12*$B$163,0)</f>
        <v>300</v>
      </c>
      <c r="L57" s="38">
        <f>SUMIFS([1]DATA1415!$N$2:$N$1048576,[1]DATA1415!$C$2:$C$1048576,A57,[1]DATA1415!$E$2:$E$1048576,$A$166,[1]DATA1415!$F$2:$F$1048576,$B$166)+ SUMIFS([1]DATA1415!$S$2:$S$1048576,[1]DATA1415!$C$2:$C$1048576,A57,[1]DATA1415!$E$2:$E$1048576,$A$166,[1]DATA1415!$F$2:$F$1048576,$B$166)-(SUMIFS([1]DATA1415!$N$2:$N$1048576,[1]DATA1415!$C$2:$C$1048576,A57,[1]DATA1415!$E$2:$E$1048576,$A$163,[1]DATA1415!$F$2:$F$1048576,$B$166)+ SUMIFS([1]DATA1415!$S$2:$S$1048576,[1]DATA1415!$C$2:$C$1048576,A57,[1]DATA1415!$E$2:$E$1048576,$A$163,[1]DATA1415!$F$2:$F$1048576,$B$166))</f>
        <v>2126</v>
      </c>
      <c r="M57" s="38">
        <f t="shared" si="84"/>
        <v>709</v>
      </c>
      <c r="N57" s="38">
        <f>ROUND(VLOOKUP($A57,'[1]TRG 1415'!$A$2:$N$119,8,FALSE)/12*$B$163,0)</f>
        <v>392</v>
      </c>
      <c r="O57" s="38">
        <f>SUMIFS([1]DATA1415!$M$2:$M$1048576,[1]DATA1415!$C$2:$C$1048576,A57,[1]DATA1415!$E$2:$E$1048576,$A$166,[1]DATA1415!$F$2:$F$1048576,$B$166)-SUMIFS([1]DATA1415!$M$2:$M$1048576,[1]DATA1415!$C$2:$C$1048576,A57,[1]DATA1415!$E$2:$E$1048576,$A$163,[1]DATA1415!$F$2:$F$1048576,$B$166)</f>
        <v>733</v>
      </c>
      <c r="P57" s="38">
        <f t="shared" si="85"/>
        <v>187</v>
      </c>
      <c r="Q57" s="38">
        <f>ROUND(VLOOKUP($A57,'[1]TRG 1415'!$A$2:$N$119,9,FALSE)/12*$B$163,0)</f>
        <v>600</v>
      </c>
      <c r="R57" s="38">
        <f>SUMIFS([1]DATA1415!$U$2:$U$1048576,[1]DATA1415!$C$2:$C$1048576,A57,[1]DATA1415!$E$2:$E$1048576,$A$166,[1]DATA1415!$F$2:$F$1048576,$B$166)-SUMIFS([1]DATA1415!$U$2:$U$1048576,[1]DATA1415!$C$2:$C$1048576,A57,[1]DATA1415!$E$2:$E$1048576,$A$163,[1]DATA1415!$F$2:$F$1048576,$B$166)</f>
        <v>1781</v>
      </c>
      <c r="S57" s="38">
        <f t="shared" si="86"/>
        <v>297</v>
      </c>
      <c r="T57" s="38">
        <f>ROUND(VLOOKUP($A57,'[1]TRG 1415'!$A$2:$N$119,11,FALSE)/12*$B$163,0)</f>
        <v>1500</v>
      </c>
      <c r="U57" s="38">
        <f>SUMIFS([1]DATA1415!$Y$2:$Y$1048576,[1]DATA1415!$C$2:$C$1048576,A57,[1]DATA1415!$E$2:$E$1048576,$A$166,[1]DATA1415!$F$2:$F$1048576,$B$166)-SUMIFS([1]DATA1415!$Y$2:$Y$1048576,[1]DATA1415!$C$2:$C$1048576,A57,[1]DATA1415!$E$2:$E$1048576,$A$163,[1]DATA1415!$F$2:$F$1048576,$B$166)</f>
        <v>1336</v>
      </c>
      <c r="V57" s="38">
        <f t="shared" si="87"/>
        <v>89</v>
      </c>
      <c r="W57" s="38">
        <f>ROUND(VLOOKUP($A57,'[1]TRG 1415'!$A$2:$N$119,10,FALSE)/12*$B$163,0)</f>
        <v>300</v>
      </c>
      <c r="X57" s="38">
        <f>SUMIFS([1]DATA1415!$X$2:$X$1048576,[1]DATA1415!$C$2:$C$1048576,A57,[1]DATA1415!$E$2:$E$1048576,$A$166,[1]DATA1415!$F$2:$F$1048576,$B$166)-SUMIFS([1]DATA1415!$X$2:$X$1048576,[1]DATA1415!$C$2:$C$1048576,A57,[1]DATA1415!$E$2:$E$1048576,$A$163,[1]DATA1415!$F$2:$F$1048576,$B$166)</f>
        <v>1287</v>
      </c>
      <c r="Y57" s="38">
        <f t="shared" si="88"/>
        <v>429</v>
      </c>
      <c r="Z57" s="38">
        <f>ROUND(VLOOKUP($A57,'[1]TRG 1415'!$A$2:$N$119,12,FALSE)/12*$B$163,0)</f>
        <v>300</v>
      </c>
      <c r="AA57" s="38">
        <f>SUMIFS([1]DATA1415!$Z$2:$Z$1048576,[1]DATA1415!$C$2:$C$1048576,A57,[1]DATA1415!$E$2:$E$1048576,$A$166,[1]DATA1415!$F$2:$F$1048576,$B$166)-SUMIFS([1]DATA1415!$Z$2:$Z$1048576,[1]DATA1415!$C$2:$C$1048576,A57,[1]DATA1415!$E$2:$E$1048576,$A$163,[1]DATA1415!$F$2:$F$1048576,$B$166)</f>
        <v>486</v>
      </c>
      <c r="AB57" s="38">
        <f t="shared" si="89"/>
        <v>162</v>
      </c>
      <c r="AC57" s="38">
        <f>ROUND(VLOOKUP($A57,'[1]TRG 1415'!$A$2:$N$119,13,FALSE)/12*$B$163,0)</f>
        <v>24000</v>
      </c>
      <c r="AD57" s="38">
        <f>SUMIFS([1]DATA1415!$V$2:$V$1048576,[1]DATA1415!$C$2:$C$1048576,A57,[1]DATA1415!$E$2:$E$1048576,$A$166,[1]DATA1415!$F$2:$F$1048576,$B$166)-SUMIFS([1]DATA1415!$V$2:$V$1048576,[1]DATA1415!$C$2:$C$1048576,A57,[1]DATA1415!$E$2:$E$1048576,$A$163,[1]DATA1415!$F$2:$F$1048576,$B$166)</f>
        <v>31407</v>
      </c>
      <c r="AE57" s="38">
        <f t="shared" si="90"/>
        <v>131</v>
      </c>
      <c r="AF57" s="38">
        <f>IF(VLOOKUP($A57,'[1]TRG 1415'!$A$2:$N$119,4,FALSE)&gt;0,80,0)</f>
        <v>80</v>
      </c>
      <c r="AG57" s="39">
        <f>ROUND((SUMIFS([1]DATA1415!$L$2:$L$1048576,[1]DATA1415!$C$2:$C$1048576,A57,[1]DATA1415!$E$2:$E$1048576,$A$166,[1]DATA1415!$F$2:$F$1048576,$B$166)-SUMIFS([1]DATA1415!$L$2:$L$1048576,[1]DATA1415!$C$2:$C$1048576,A57,[1]DATA1415!$E$2:$E$1048576,$A$163,[1]DATA1415!$F$2:$F$1048576,$B$166))*100/(VLOOKUP($A57,'[1]TRG 1415'!$A$2:$N$119,4,FALSE)*$H$162),0)</f>
        <v>116</v>
      </c>
      <c r="AH57" s="38">
        <f t="shared" si="91"/>
        <v>145</v>
      </c>
      <c r="AI57" s="39">
        <f t="shared" si="92"/>
        <v>236</v>
      </c>
      <c r="AJ57" s="40" t="str">
        <f t="shared" si="93"/>
        <v>A</v>
      </c>
      <c r="AK57" s="41"/>
      <c r="AL57" s="42"/>
      <c r="AM57" s="43"/>
      <c r="AN57" s="41"/>
      <c r="AO57" s="44">
        <f>VLOOKUP(A57,'[1]TRG 1415'!$A$2:$N$119,14,FALSE)</f>
        <v>10</v>
      </c>
      <c r="AS57" s="45" t="str">
        <f t="shared" si="94"/>
        <v>A</v>
      </c>
      <c r="AT57" s="41">
        <f t="shared" si="16"/>
        <v>1</v>
      </c>
      <c r="AU57" s="41" t="str">
        <f t="shared" si="13"/>
        <v/>
      </c>
      <c r="AV57" s="41" t="str">
        <f t="shared" si="14"/>
        <v/>
      </c>
      <c r="AW57" s="41">
        <f t="shared" si="95"/>
        <v>5</v>
      </c>
    </row>
    <row r="58" spans="1:50" ht="21" outlineLevel="2">
      <c r="A58" s="34">
        <v>509</v>
      </c>
      <c r="B58" s="35" t="s">
        <v>53</v>
      </c>
      <c r="C58" s="36" t="s">
        <v>105</v>
      </c>
      <c r="D58" s="37">
        <v>100</v>
      </c>
      <c r="E58" s="38">
        <f>ROUND(VLOOKUP($A58,'[1]TRG 1415'!$A$2:$N$119,5,FALSE)/12*$B$163,0)</f>
        <v>141000</v>
      </c>
      <c r="F58" s="38">
        <f>SUMIFS([1]DATA1415!$G$2:$G$1048576,[1]DATA1415!$C$2:$C$1048576,A58,[1]DATA1415!$E$2:$E$1048576,$A$166,[1]DATA1415!$F$2:$F$1048576,$B$166)+ SUMIFS([1]DATA1415!$H$2:$H$1048576,[1]DATA1415!$C$2:$C$1048576,A58,[1]DATA1415!$E$2:$E$1048576,$A$166,[1]DATA1415!$F$2:$F$1048576,$B$166)+SUMIFS([1]DATA1415!$Q$2:$Q$1048576,[1]DATA1415!$C$2:$C$1048576,A58,[1]DATA1415!$E$2:$E$1048576,$A$166,[1]DATA1415!$F$2:$F$1048576,$B$166)-(SUMIFS([1]DATA1415!$G$2:$G$1048576,[1]DATA1415!$C$2:$C$1048576,A58,[1]DATA1415!$E$2:$E$1048576,$A$163,[1]DATA1415!$F$2:$F$1048576,$B$166)+ SUMIFS([1]DATA1415!$H$2:$H$1048576,[1]DATA1415!$C$2:$C$1048576,A58,[1]DATA1415!$E$2:$E$1048576,$A$163,[1]DATA1415!$F$2:$F$1048576,$B$166)+SUMIFS([1]DATA1415!$Q$2:$Q$1048576,[1]DATA1415!$C$2:$C$1048576,A58,[1]DATA1415!$E$2:$E$1048576,$A$163,[1]DATA1415!$F$2:$F$1048576,$B$166))</f>
        <v>126492</v>
      </c>
      <c r="G58" s="38">
        <f t="shared" si="96"/>
        <v>90</v>
      </c>
      <c r="H58" s="38">
        <f>ROUND(VLOOKUP($A58,'[1]TRG 1415'!$A$2:$N$119,6,FALSE)/12*$B$163,0)</f>
        <v>13500</v>
      </c>
      <c r="I58" s="38">
        <f>SUMIFS([1]DATA1415!$I$2:$I$1048576,[1]DATA1415!$C$2:$C$1048576,A58,[1]DATA1415!$E$2:$E$1048576,$A$166,[1]DATA1415!$F$2:$F$1048576,$B$166)+ SUMIFS([1]DATA1415!$R$2:$R$1048576,[1]DATA1415!$C$2:$C$1048576,A58,[1]DATA1415!$E$2:$E$1048576,$A$166,[1]DATA1415!$F$2:$F$1048576,$B$166)-(SUMIFS([1]DATA1415!$I$2:$I$1048576,[1]DATA1415!$C$2:$C$1048576,A58,[1]DATA1415!$E$2:$E$1048576,$A$163,[1]DATA1415!$F$2:$F$1048576,$B$166)+ SUMIFS([1]DATA1415!$R$2:$R$1048576,[1]DATA1415!$C$2:$C$1048576,A58,[1]DATA1415!$E$2:$E$1048576,$A$163,[1]DATA1415!$F$2:$F$1048576,$B$166))</f>
        <v>8312</v>
      </c>
      <c r="J58" s="38">
        <f t="shared" si="83"/>
        <v>62</v>
      </c>
      <c r="K58" s="38">
        <f>ROUND(VLOOKUP($A58,'[1]TRG 1415'!$A$2:$N$119,7,FALSE)/12*$B$163,0)</f>
        <v>750</v>
      </c>
      <c r="L58" s="38">
        <f>SUMIFS([1]DATA1415!$N$2:$N$1048576,[1]DATA1415!$C$2:$C$1048576,A58,[1]DATA1415!$E$2:$E$1048576,$A$166,[1]DATA1415!$F$2:$F$1048576,$B$166)+ SUMIFS([1]DATA1415!$S$2:$S$1048576,[1]DATA1415!$C$2:$C$1048576,A58,[1]DATA1415!$E$2:$E$1048576,$A$166,[1]DATA1415!$F$2:$F$1048576,$B$166)-(SUMIFS([1]DATA1415!$N$2:$N$1048576,[1]DATA1415!$C$2:$C$1048576,A58,[1]DATA1415!$E$2:$E$1048576,$A$163,[1]DATA1415!$F$2:$F$1048576,$B$166)+ SUMIFS([1]DATA1415!$S$2:$S$1048576,[1]DATA1415!$C$2:$C$1048576,A58,[1]DATA1415!$E$2:$E$1048576,$A$163,[1]DATA1415!$F$2:$F$1048576,$B$166))</f>
        <v>561</v>
      </c>
      <c r="M58" s="38">
        <f t="shared" si="84"/>
        <v>75</v>
      </c>
      <c r="N58" s="38">
        <f>ROUND(VLOOKUP($A58,'[1]TRG 1415'!$A$2:$N$119,8,FALSE)/12*$B$163,0)</f>
        <v>750</v>
      </c>
      <c r="O58" s="38">
        <f>SUMIFS([1]DATA1415!$M$2:$M$1048576,[1]DATA1415!$C$2:$C$1048576,A58,[1]DATA1415!$E$2:$E$1048576,$A$166,[1]DATA1415!$F$2:$F$1048576,$B$166)-SUMIFS([1]DATA1415!$M$2:$M$1048576,[1]DATA1415!$C$2:$C$1048576,A58,[1]DATA1415!$E$2:$E$1048576,$A$163,[1]DATA1415!$F$2:$F$1048576,$B$166)</f>
        <v>755</v>
      </c>
      <c r="P58" s="38">
        <f t="shared" si="85"/>
        <v>101</v>
      </c>
      <c r="Q58" s="38">
        <f>ROUND(VLOOKUP($A58,'[1]TRG 1415'!$A$2:$N$119,9,FALSE)/12*$B$163,0)</f>
        <v>1200</v>
      </c>
      <c r="R58" s="38">
        <f>SUMIFS([1]DATA1415!$U$2:$U$1048576,[1]DATA1415!$C$2:$C$1048576,A58,[1]DATA1415!$E$2:$E$1048576,$A$166,[1]DATA1415!$F$2:$F$1048576,$B$166)-SUMIFS([1]DATA1415!$U$2:$U$1048576,[1]DATA1415!$C$2:$C$1048576,A58,[1]DATA1415!$E$2:$E$1048576,$A$163,[1]DATA1415!$F$2:$F$1048576,$B$166)</f>
        <v>611</v>
      </c>
      <c r="S58" s="38">
        <f t="shared" si="86"/>
        <v>51</v>
      </c>
      <c r="T58" s="38">
        <f>ROUND(VLOOKUP($A58,'[1]TRG 1415'!$A$2:$N$119,11,FALSE)/12*$B$163,0)</f>
        <v>3000</v>
      </c>
      <c r="U58" s="38">
        <f>SUMIFS([1]DATA1415!$Y$2:$Y$1048576,[1]DATA1415!$C$2:$C$1048576,A58,[1]DATA1415!$E$2:$E$1048576,$A$166,[1]DATA1415!$F$2:$F$1048576,$B$166)-SUMIFS([1]DATA1415!$Y$2:$Y$1048576,[1]DATA1415!$C$2:$C$1048576,A58,[1]DATA1415!$E$2:$E$1048576,$A$163,[1]DATA1415!$F$2:$F$1048576,$B$166)</f>
        <v>2458</v>
      </c>
      <c r="V58" s="38">
        <f t="shared" si="87"/>
        <v>82</v>
      </c>
      <c r="W58" s="38">
        <f>ROUND(VLOOKUP($A58,'[1]TRG 1415'!$A$2:$N$119,10,FALSE)/12*$B$163,0)</f>
        <v>1500</v>
      </c>
      <c r="X58" s="38">
        <f>SUMIFS([1]DATA1415!$X$2:$X$1048576,[1]DATA1415!$C$2:$C$1048576,A58,[1]DATA1415!$E$2:$E$1048576,$A$166,[1]DATA1415!$F$2:$F$1048576,$B$166)-SUMIFS([1]DATA1415!$X$2:$X$1048576,[1]DATA1415!$C$2:$C$1048576,A58,[1]DATA1415!$E$2:$E$1048576,$A$163,[1]DATA1415!$F$2:$F$1048576,$B$166)</f>
        <v>1643</v>
      </c>
      <c r="Y58" s="38">
        <f t="shared" si="88"/>
        <v>110</v>
      </c>
      <c r="Z58" s="38">
        <f>ROUND(VLOOKUP($A58,'[1]TRG 1415'!$A$2:$N$119,12,FALSE)/12*$B$163,0)</f>
        <v>900</v>
      </c>
      <c r="AA58" s="38">
        <f>SUMIFS([1]DATA1415!$Z$2:$Z$1048576,[1]DATA1415!$C$2:$C$1048576,A58,[1]DATA1415!$E$2:$E$1048576,$A$166,[1]DATA1415!$F$2:$F$1048576,$B$166)-SUMIFS([1]DATA1415!$Z$2:$Z$1048576,[1]DATA1415!$C$2:$C$1048576,A58,[1]DATA1415!$E$2:$E$1048576,$A$163,[1]DATA1415!$F$2:$F$1048576,$B$166)</f>
        <v>897</v>
      </c>
      <c r="AB58" s="38">
        <f t="shared" si="89"/>
        <v>100</v>
      </c>
      <c r="AC58" s="38">
        <f>ROUND(VLOOKUP($A58,'[1]TRG 1415'!$A$2:$N$119,13,FALSE)/12*$B$163,0)</f>
        <v>57000</v>
      </c>
      <c r="AD58" s="38">
        <f>SUMIFS([1]DATA1415!$V$2:$V$1048576,[1]DATA1415!$C$2:$C$1048576,A58,[1]DATA1415!$E$2:$E$1048576,$A$166,[1]DATA1415!$F$2:$F$1048576,$B$166)-SUMIFS([1]DATA1415!$V$2:$V$1048576,[1]DATA1415!$C$2:$C$1048576,A58,[1]DATA1415!$E$2:$E$1048576,$A$163,[1]DATA1415!$F$2:$F$1048576,$B$166)</f>
        <v>94648</v>
      </c>
      <c r="AE58" s="38">
        <f t="shared" si="90"/>
        <v>166</v>
      </c>
      <c r="AF58" s="38">
        <f>IF(VLOOKUP($A58,'[1]TRG 1415'!$A$2:$N$119,4,FALSE)&gt;0,80,0)</f>
        <v>80</v>
      </c>
      <c r="AG58" s="39">
        <f>ROUND((SUMIFS([1]DATA1415!$L$2:$L$1048576,[1]DATA1415!$C$2:$C$1048576,A58,[1]DATA1415!$E$2:$E$1048576,$A$166,[1]DATA1415!$F$2:$F$1048576,$B$166)-SUMIFS([1]DATA1415!$L$2:$L$1048576,[1]DATA1415!$C$2:$C$1048576,A58,[1]DATA1415!$E$2:$E$1048576,$A$163,[1]DATA1415!$F$2:$F$1048576,$B$166))*100/(VLOOKUP($A58,'[1]TRG 1415'!$A$2:$N$119,4,FALSE)*$H$162),0)</f>
        <v>70</v>
      </c>
      <c r="AH58" s="38">
        <f t="shared" si="91"/>
        <v>88</v>
      </c>
      <c r="AI58" s="39">
        <f t="shared" si="92"/>
        <v>93</v>
      </c>
      <c r="AJ58" s="40" t="str">
        <f t="shared" si="93"/>
        <v>A</v>
      </c>
      <c r="AK58" s="41"/>
      <c r="AL58" s="42"/>
      <c r="AM58" s="43"/>
      <c r="AN58" s="41"/>
      <c r="AO58" s="44">
        <f>VLOOKUP(A58,'[1]TRG 1415'!$A$2:$N$119,14,FALSE)</f>
        <v>10</v>
      </c>
      <c r="AS58" s="45" t="str">
        <f t="shared" si="94"/>
        <v>A</v>
      </c>
      <c r="AT58" s="41">
        <f t="shared" si="16"/>
        <v>1</v>
      </c>
      <c r="AU58" s="41" t="str">
        <f t="shared" si="13"/>
        <v/>
      </c>
      <c r="AV58" s="41" t="str">
        <f t="shared" si="14"/>
        <v/>
      </c>
      <c r="AW58" s="41">
        <f t="shared" si="95"/>
        <v>5</v>
      </c>
    </row>
    <row r="59" spans="1:50" ht="21.75" outlineLevel="1" thickBot="1">
      <c r="A59" s="34"/>
      <c r="B59" s="35"/>
      <c r="C59" s="34" t="s">
        <v>25</v>
      </c>
      <c r="D59" s="47">
        <f>SUBTOTAL(9,D50:D58)</f>
        <v>880</v>
      </c>
      <c r="E59" s="48">
        <f>SUBTOTAL(9,E50:E58)</f>
        <v>1235958</v>
      </c>
      <c r="F59" s="48">
        <f>SUBTOTAL(9,F50:F58)</f>
        <v>1395184</v>
      </c>
      <c r="G59" s="49">
        <f>IF(E59=0,0,ROUND(F59/E59*100,0))</f>
        <v>113</v>
      </c>
      <c r="H59" s="48">
        <f t="shared" ref="H59:I59" si="97">SUBTOTAL(9,H50:H58)</f>
        <v>119100</v>
      </c>
      <c r="I59" s="48">
        <f t="shared" si="97"/>
        <v>109688</v>
      </c>
      <c r="J59" s="49">
        <f t="shared" si="83"/>
        <v>92</v>
      </c>
      <c r="K59" s="48">
        <f t="shared" ref="K59:L59" si="98">SUBTOTAL(9,K50:K58)</f>
        <v>6750</v>
      </c>
      <c r="L59" s="48">
        <f t="shared" si="98"/>
        <v>12446</v>
      </c>
      <c r="M59" s="49">
        <f t="shared" si="84"/>
        <v>184</v>
      </c>
      <c r="N59" s="48">
        <f t="shared" ref="N59:O59" si="99">SUBTOTAL(9,N50:N58)</f>
        <v>5318</v>
      </c>
      <c r="O59" s="48">
        <f t="shared" si="99"/>
        <v>6294</v>
      </c>
      <c r="P59" s="49">
        <f t="shared" si="85"/>
        <v>118</v>
      </c>
      <c r="Q59" s="48">
        <f t="shared" ref="Q59:R59" si="100">SUBTOTAL(9,Q50:Q58)</f>
        <v>9300</v>
      </c>
      <c r="R59" s="48">
        <f t="shared" si="100"/>
        <v>14458</v>
      </c>
      <c r="S59" s="49">
        <f t="shared" si="86"/>
        <v>155</v>
      </c>
      <c r="T59" s="48">
        <f t="shared" ref="T59:U59" si="101">SUBTOTAL(9,T50:T58)</f>
        <v>25200</v>
      </c>
      <c r="U59" s="48">
        <f t="shared" si="101"/>
        <v>30196</v>
      </c>
      <c r="V59" s="49">
        <f t="shared" si="87"/>
        <v>120</v>
      </c>
      <c r="W59" s="48">
        <f t="shared" ref="W59:X59" si="102">SUBTOTAL(9,W50:W58)</f>
        <v>10542</v>
      </c>
      <c r="X59" s="48">
        <f t="shared" si="102"/>
        <v>14296</v>
      </c>
      <c r="Y59" s="49">
        <f t="shared" si="88"/>
        <v>136</v>
      </c>
      <c r="Z59" s="48">
        <f t="shared" ref="Z59:AA59" si="103">SUBTOTAL(9,Z50:Z58)</f>
        <v>7925</v>
      </c>
      <c r="AA59" s="48">
        <f t="shared" si="103"/>
        <v>10801</v>
      </c>
      <c r="AB59" s="49">
        <f t="shared" si="89"/>
        <v>136</v>
      </c>
      <c r="AC59" s="48">
        <f t="shared" ref="AC59:AD59" si="104">SUBTOTAL(9,AC50:AC58)</f>
        <v>431400</v>
      </c>
      <c r="AD59" s="48">
        <f t="shared" si="104"/>
        <v>576878</v>
      </c>
      <c r="AE59" s="49">
        <f t="shared" si="90"/>
        <v>134</v>
      </c>
      <c r="AF59" s="48">
        <f>SUBTOTAL(9,AF50:AF58)/COUNTIF(AF50:AF58,"=80")</f>
        <v>80</v>
      </c>
      <c r="AG59" s="49">
        <f>ROUND(SUBTOTAL(9,AG50:AG58)/COUNTIF(AF50:AF58,"=80"),0)</f>
        <v>99</v>
      </c>
      <c r="AH59" s="49">
        <f t="shared" si="91"/>
        <v>124</v>
      </c>
      <c r="AI59" s="49">
        <f>ROUND(SUBTOTAL(9,AI50:AI58)/9,0)</f>
        <v>154</v>
      </c>
      <c r="AJ59" s="50"/>
      <c r="AK59" s="51"/>
      <c r="AL59" s="52"/>
      <c r="AM59" s="53"/>
      <c r="AN59" s="51"/>
      <c r="AS59" s="45"/>
      <c r="AT59" s="41" t="str">
        <f t="shared" si="16"/>
        <v/>
      </c>
      <c r="AU59" s="41" t="str">
        <f t="shared" si="13"/>
        <v/>
      </c>
      <c r="AV59" s="41" t="str">
        <f t="shared" si="14"/>
        <v/>
      </c>
      <c r="AW59" s="41"/>
    </row>
    <row r="60" spans="1:50" s="33" customFormat="1" ht="21.75" thickTop="1">
      <c r="A60" s="25" t="s">
        <v>106</v>
      </c>
      <c r="B60" s="26"/>
      <c r="C60" s="26"/>
      <c r="D60" s="27"/>
      <c r="E60" s="26"/>
      <c r="F60" s="26"/>
      <c r="G60" s="28"/>
      <c r="H60" s="26"/>
      <c r="I60" s="26"/>
      <c r="J60" s="28"/>
      <c r="K60" s="26"/>
      <c r="L60" s="26"/>
      <c r="M60" s="28"/>
      <c r="N60" s="26"/>
      <c r="O60" s="26"/>
      <c r="P60" s="28"/>
      <c r="Q60" s="26"/>
      <c r="R60" s="26"/>
      <c r="S60" s="28"/>
      <c r="T60" s="26"/>
      <c r="U60" s="26"/>
      <c r="V60" s="28"/>
      <c r="W60" s="26"/>
      <c r="X60" s="26"/>
      <c r="Y60" s="28"/>
      <c r="Z60" s="26"/>
      <c r="AA60" s="26"/>
      <c r="AB60" s="28"/>
      <c r="AC60" s="26"/>
      <c r="AD60" s="26"/>
      <c r="AE60" s="28"/>
      <c r="AF60" s="26"/>
      <c r="AG60" s="28"/>
      <c r="AH60" s="28"/>
      <c r="AI60" s="26"/>
      <c r="AJ60" s="29"/>
      <c r="AK60" s="30"/>
      <c r="AL60" s="30"/>
      <c r="AM60" s="31"/>
      <c r="AN60" s="30"/>
      <c r="AO60" s="44"/>
      <c r="AP60" s="30"/>
      <c r="AQ60" s="30"/>
      <c r="AR60" s="30"/>
      <c r="AS60" s="32"/>
      <c r="AT60" s="41" t="str">
        <f t="shared" si="16"/>
        <v/>
      </c>
      <c r="AU60" s="41" t="str">
        <f t="shared" si="13"/>
        <v/>
      </c>
      <c r="AV60" s="41" t="str">
        <f t="shared" si="14"/>
        <v/>
      </c>
      <c r="AW60" s="41"/>
      <c r="AX60" s="30"/>
    </row>
    <row r="61" spans="1:50" ht="21" outlineLevel="2">
      <c r="A61" s="34">
        <v>601</v>
      </c>
      <c r="B61" s="35" t="s">
        <v>67</v>
      </c>
      <c r="C61" s="36" t="s">
        <v>107</v>
      </c>
      <c r="D61" s="37">
        <v>350</v>
      </c>
      <c r="E61" s="38">
        <f>ROUND(VLOOKUP($A61,'[1]TRG 1415'!$A$2:$N$119,5,FALSE)/12*$B$163,0)</f>
        <v>325458</v>
      </c>
      <c r="F61" s="38">
        <f>SUMIFS([1]DATA1415!$G$2:$G$1048576,[1]DATA1415!$C$2:$C$1048576,A61,[1]DATA1415!$E$2:$E$1048576,$A$166,[1]DATA1415!$F$2:$F$1048576,$B$166)+ SUMIFS([1]DATA1415!$H$2:$H$1048576,[1]DATA1415!$C$2:$C$1048576,A61,[1]DATA1415!$E$2:$E$1048576,$A$166,[1]DATA1415!$F$2:$F$1048576,$B$166)+SUMIFS([1]DATA1415!$Q$2:$Q$1048576,[1]DATA1415!$C$2:$C$1048576,A61,[1]DATA1415!$E$2:$E$1048576,$A$166,[1]DATA1415!$F$2:$F$1048576,$B$166)-(SUMIFS([1]DATA1415!$G$2:$G$1048576,[1]DATA1415!$C$2:$C$1048576,A61,[1]DATA1415!$E$2:$E$1048576,$A$163,[1]DATA1415!$F$2:$F$1048576,$B$166)+ SUMIFS([1]DATA1415!$H$2:$H$1048576,[1]DATA1415!$C$2:$C$1048576,A61,[1]DATA1415!$E$2:$E$1048576,$A$163,[1]DATA1415!$F$2:$F$1048576,$B$166)+SUMIFS([1]DATA1415!$Q$2:$Q$1048576,[1]DATA1415!$C$2:$C$1048576,A61,[1]DATA1415!$E$2:$E$1048576,$A$163,[1]DATA1415!$F$2:$F$1048576,$B$166))</f>
        <v>324890</v>
      </c>
      <c r="G61" s="38">
        <f t="shared" ref="G61:G68" si="105">IF(E61=0,0,ROUND(F61/E61*100,0))</f>
        <v>100</v>
      </c>
      <c r="H61" s="38">
        <f>ROUND(VLOOKUP($A61,'[1]TRG 1415'!$A$2:$N$119,6,FALSE)/12*$B$163,0)</f>
        <v>42000</v>
      </c>
      <c r="I61" s="38">
        <f>SUMIFS([1]DATA1415!$I$2:$I$1048576,[1]DATA1415!$C$2:$C$1048576,A61,[1]DATA1415!$E$2:$E$1048576,$A$166,[1]DATA1415!$F$2:$F$1048576,$B$166)+ SUMIFS([1]DATA1415!$R$2:$R$1048576,[1]DATA1415!$C$2:$C$1048576,A61,[1]DATA1415!$E$2:$E$1048576,$A$166,[1]DATA1415!$F$2:$F$1048576,$B$166)-(SUMIFS([1]DATA1415!$I$2:$I$1048576,[1]DATA1415!$C$2:$C$1048576,A61,[1]DATA1415!$E$2:$E$1048576,$A$163,[1]DATA1415!$F$2:$F$1048576,$B$166)+ SUMIFS([1]DATA1415!$R$2:$R$1048576,[1]DATA1415!$C$2:$C$1048576,A61,[1]DATA1415!$E$2:$E$1048576,$A$163,[1]DATA1415!$F$2:$F$1048576,$B$166))</f>
        <v>31860</v>
      </c>
      <c r="J61" s="38">
        <f t="shared" ref="J61:J69" si="106">IF(H61=0,0,ROUND(I61/H61*100,0))</f>
        <v>76</v>
      </c>
      <c r="K61" s="38">
        <f>ROUND(VLOOKUP($A61,'[1]TRG 1415'!$A$2:$N$119,7,FALSE)/12*$B$163,0)</f>
        <v>3300</v>
      </c>
      <c r="L61" s="38">
        <f>SUMIFS([1]DATA1415!$N$2:$N$1048576,[1]DATA1415!$C$2:$C$1048576,A61,[1]DATA1415!$E$2:$E$1048576,$A$166,[1]DATA1415!$F$2:$F$1048576,$B$166)+ SUMIFS([1]DATA1415!$S$2:$S$1048576,[1]DATA1415!$C$2:$C$1048576,A61,[1]DATA1415!$E$2:$E$1048576,$A$166,[1]DATA1415!$F$2:$F$1048576,$B$166)-(SUMIFS([1]DATA1415!$N$2:$N$1048576,[1]DATA1415!$C$2:$C$1048576,A61,[1]DATA1415!$E$2:$E$1048576,$A$163,[1]DATA1415!$F$2:$F$1048576,$B$166)+ SUMIFS([1]DATA1415!$S$2:$S$1048576,[1]DATA1415!$C$2:$C$1048576,A61,[1]DATA1415!$E$2:$E$1048576,$A$163,[1]DATA1415!$F$2:$F$1048576,$B$166))</f>
        <v>2804</v>
      </c>
      <c r="M61" s="38">
        <f t="shared" ref="M61:M69" si="107">IF(K61=0,0,ROUND(L61/K61*100,0))</f>
        <v>85</v>
      </c>
      <c r="N61" s="38">
        <f>ROUND(VLOOKUP($A61,'[1]TRG 1415'!$A$2:$N$119,8,FALSE)/12*$B$163,0)</f>
        <v>1200</v>
      </c>
      <c r="O61" s="38">
        <f>SUMIFS([1]DATA1415!$M$2:$M$1048576,[1]DATA1415!$C$2:$C$1048576,A61,[1]DATA1415!$E$2:$E$1048576,$A$166,[1]DATA1415!$F$2:$F$1048576,$B$166)-SUMIFS([1]DATA1415!$M$2:$M$1048576,[1]DATA1415!$C$2:$C$1048576,A61,[1]DATA1415!$E$2:$E$1048576,$A$163,[1]DATA1415!$F$2:$F$1048576,$B$166)</f>
        <v>1167</v>
      </c>
      <c r="P61" s="38">
        <f t="shared" ref="P61:P69" si="108">IF(N61=0,0,ROUND(O61/N61*100,0))</f>
        <v>97</v>
      </c>
      <c r="Q61" s="38">
        <f>ROUND(VLOOKUP($A61,'[1]TRG 1415'!$A$2:$N$119,9,FALSE)/12*$B$163,0)</f>
        <v>3000</v>
      </c>
      <c r="R61" s="38">
        <f>SUMIFS([1]DATA1415!$U$2:$U$1048576,[1]DATA1415!$C$2:$C$1048576,A61,[1]DATA1415!$E$2:$E$1048576,$A$166,[1]DATA1415!$F$2:$F$1048576,$B$166)-SUMIFS([1]DATA1415!$U$2:$U$1048576,[1]DATA1415!$C$2:$C$1048576,A61,[1]DATA1415!$E$2:$E$1048576,$A$163,[1]DATA1415!$F$2:$F$1048576,$B$166)</f>
        <v>3777</v>
      </c>
      <c r="S61" s="38">
        <f t="shared" ref="S61:S69" si="109">IF(Q61=0,0,ROUND(R61/Q61*100,0))</f>
        <v>126</v>
      </c>
      <c r="T61" s="38">
        <f>ROUND(VLOOKUP($A61,'[1]TRG 1415'!$A$2:$N$119,11,FALSE)/12*$B$163,0)</f>
        <v>9300</v>
      </c>
      <c r="U61" s="38">
        <f>SUMIFS([1]DATA1415!$Y$2:$Y$1048576,[1]DATA1415!$C$2:$C$1048576,A61,[1]DATA1415!$E$2:$E$1048576,$A$166,[1]DATA1415!$F$2:$F$1048576,$B$166)-SUMIFS([1]DATA1415!$Y$2:$Y$1048576,[1]DATA1415!$C$2:$C$1048576,A61,[1]DATA1415!$E$2:$E$1048576,$A$163,[1]DATA1415!$F$2:$F$1048576,$B$166)</f>
        <v>11054</v>
      </c>
      <c r="V61" s="38">
        <f t="shared" ref="V61:V69" si="110">IF(T61=0,0,ROUND(U61/T61*100,0))</f>
        <v>119</v>
      </c>
      <c r="W61" s="38">
        <f>ROUND(VLOOKUP($A61,'[1]TRG 1415'!$A$2:$N$119,10,FALSE)/12*$B$163,0)</f>
        <v>4800</v>
      </c>
      <c r="X61" s="38">
        <f>SUMIFS([1]DATA1415!$X$2:$X$1048576,[1]DATA1415!$C$2:$C$1048576,A61,[1]DATA1415!$E$2:$E$1048576,$A$166,[1]DATA1415!$F$2:$F$1048576,$B$166)-SUMIFS([1]DATA1415!$X$2:$X$1048576,[1]DATA1415!$C$2:$C$1048576,A61,[1]DATA1415!$E$2:$E$1048576,$A$163,[1]DATA1415!$F$2:$F$1048576,$B$166)</f>
        <v>7119</v>
      </c>
      <c r="Y61" s="38">
        <f t="shared" ref="Y61:Y69" si="111">IF(W61=0,0,ROUND(X61/W61*100,0))</f>
        <v>148</v>
      </c>
      <c r="Z61" s="38">
        <f>ROUND(VLOOKUP($A61,'[1]TRG 1415'!$A$2:$N$119,12,FALSE)/12*$B$163,0)</f>
        <v>3900</v>
      </c>
      <c r="AA61" s="38">
        <f>SUMIFS([1]DATA1415!$Z$2:$Z$1048576,[1]DATA1415!$C$2:$C$1048576,A61,[1]DATA1415!$E$2:$E$1048576,$A$166,[1]DATA1415!$F$2:$F$1048576,$B$166)-SUMIFS([1]DATA1415!$Z$2:$Z$1048576,[1]DATA1415!$C$2:$C$1048576,A61,[1]DATA1415!$E$2:$E$1048576,$A$163,[1]DATA1415!$F$2:$F$1048576,$B$166)</f>
        <v>3558</v>
      </c>
      <c r="AB61" s="38">
        <f t="shared" ref="AB61:AB69" si="112">IF(Z61=0,0,ROUND(AA61/Z61*100,0))</f>
        <v>91</v>
      </c>
      <c r="AC61" s="38">
        <f>ROUND(VLOOKUP($A61,'[1]TRG 1415'!$A$2:$N$119,13,FALSE)/12*$B$163,0)</f>
        <v>150000</v>
      </c>
      <c r="AD61" s="38">
        <f>SUMIFS([1]DATA1415!$V$2:$V$1048576,[1]DATA1415!$C$2:$C$1048576,A61,[1]DATA1415!$E$2:$E$1048576,$A$166,[1]DATA1415!$F$2:$F$1048576,$B$166)-SUMIFS([1]DATA1415!$V$2:$V$1048576,[1]DATA1415!$C$2:$C$1048576,A61,[1]DATA1415!$E$2:$E$1048576,$A$163,[1]DATA1415!$F$2:$F$1048576,$B$166)</f>
        <v>177885</v>
      </c>
      <c r="AE61" s="38">
        <f t="shared" ref="AE61:AE69" si="113">IF(AC61=0,0,ROUND(AD61/AC61*100,0))</f>
        <v>119</v>
      </c>
      <c r="AF61" s="38">
        <f>IF(VLOOKUP($A61,'[1]TRG 1415'!$A$2:$N$119,4,FALSE)&gt;0,80,0)</f>
        <v>80</v>
      </c>
      <c r="AG61" s="39">
        <f>ROUND((SUMIFS([1]DATA1415!$L$2:$L$1048576,[1]DATA1415!$C$2:$C$1048576,A61,[1]DATA1415!$E$2:$E$1048576,$A$166,[1]DATA1415!$F$2:$F$1048576,$B$166)-SUMIFS([1]DATA1415!$L$2:$L$1048576,[1]DATA1415!$C$2:$C$1048576,A61,[1]DATA1415!$E$2:$E$1048576,$A$163,[1]DATA1415!$F$2:$F$1048576,$B$166))*100/(VLOOKUP($A61,'[1]TRG 1415'!$A$2:$N$119,4,FALSE)*$H$162),0)</f>
        <v>76</v>
      </c>
      <c r="AH61" s="38">
        <f t="shared" ref="AH61:AH69" si="114">IF(AF61=0,0,ROUND(AG61/AF61*100,0))</f>
        <v>95</v>
      </c>
      <c r="AI61" s="39">
        <f t="shared" ref="AI61:AI68" si="115">IF(AO61=0,0,ROUND(SUM(G61+J61+M61+P61+S61+V61+Y61+AB61+AE61+AH61)/AO61,0))</f>
        <v>106</v>
      </c>
      <c r="AJ61" s="40" t="str">
        <f t="shared" ref="AJ61:AJ68" si="116">IF(AI61&gt;=90,"A",IF(AI61&gt;=75,"B","C"))</f>
        <v>A</v>
      </c>
      <c r="AK61" s="41"/>
      <c r="AL61" s="42"/>
      <c r="AM61" s="43"/>
      <c r="AN61" s="41"/>
      <c r="AO61" s="44">
        <f>VLOOKUP(A61,'[1]TRG 1415'!$A$2:$N$119,14,FALSE)</f>
        <v>10</v>
      </c>
      <c r="AS61" s="45" t="str">
        <f t="shared" ref="AS61:AS68" si="117">IF(AI61&gt;=90,"A",IF(AI61&gt;=75,"B","C"))</f>
        <v>A</v>
      </c>
      <c r="AT61" s="41">
        <f t="shared" si="16"/>
        <v>1</v>
      </c>
      <c r="AU61" s="41" t="str">
        <f t="shared" si="13"/>
        <v/>
      </c>
      <c r="AV61" s="41" t="str">
        <f t="shared" si="14"/>
        <v/>
      </c>
      <c r="AW61" s="41">
        <f t="shared" ref="AW61:AW68" si="118">ROUND(A61/100,0)</f>
        <v>6</v>
      </c>
    </row>
    <row r="62" spans="1:50" ht="21" outlineLevel="2">
      <c r="A62" s="34">
        <v>602</v>
      </c>
      <c r="B62" s="35" t="s">
        <v>55</v>
      </c>
      <c r="C62" s="36" t="s">
        <v>108</v>
      </c>
      <c r="D62" s="37">
        <v>50</v>
      </c>
      <c r="E62" s="38">
        <f>ROUND(VLOOKUP($A62,'[1]TRG 1415'!$A$2:$N$119,5,FALSE)/12*$B$163,0)</f>
        <v>105000</v>
      </c>
      <c r="F62" s="38">
        <f>SUMIFS([1]DATA1415!$G$2:$G$1048576,[1]DATA1415!$C$2:$C$1048576,A62,[1]DATA1415!$E$2:$E$1048576,$A$166,[1]DATA1415!$F$2:$F$1048576,$B$166)+ SUMIFS([1]DATA1415!$H$2:$H$1048576,[1]DATA1415!$C$2:$C$1048576,A62,[1]DATA1415!$E$2:$E$1048576,$A$166,[1]DATA1415!$F$2:$F$1048576,$B$166)+SUMIFS([1]DATA1415!$Q$2:$Q$1048576,[1]DATA1415!$C$2:$C$1048576,A62,[1]DATA1415!$E$2:$E$1048576,$A$166,[1]DATA1415!$F$2:$F$1048576,$B$166)-(SUMIFS([1]DATA1415!$G$2:$G$1048576,[1]DATA1415!$C$2:$C$1048576,A62,[1]DATA1415!$E$2:$E$1048576,$A$163,[1]DATA1415!$F$2:$F$1048576,$B$166)+ SUMIFS([1]DATA1415!$H$2:$H$1048576,[1]DATA1415!$C$2:$C$1048576,A62,[1]DATA1415!$E$2:$E$1048576,$A$163,[1]DATA1415!$F$2:$F$1048576,$B$166)+SUMIFS([1]DATA1415!$Q$2:$Q$1048576,[1]DATA1415!$C$2:$C$1048576,A62,[1]DATA1415!$E$2:$E$1048576,$A$163,[1]DATA1415!$F$2:$F$1048576,$B$166))</f>
        <v>106920</v>
      </c>
      <c r="G62" s="38">
        <f t="shared" si="105"/>
        <v>102</v>
      </c>
      <c r="H62" s="38">
        <f>ROUND(VLOOKUP($A62,'[1]TRG 1415'!$A$2:$N$119,6,FALSE)/12*$B$163,0)</f>
        <v>8100</v>
      </c>
      <c r="I62" s="38">
        <f>SUMIFS([1]DATA1415!$I$2:$I$1048576,[1]DATA1415!$C$2:$C$1048576,A62,[1]DATA1415!$E$2:$E$1048576,$A$166,[1]DATA1415!$F$2:$F$1048576,$B$166)+ SUMIFS([1]DATA1415!$R$2:$R$1048576,[1]DATA1415!$C$2:$C$1048576,A62,[1]DATA1415!$E$2:$E$1048576,$A$166,[1]DATA1415!$F$2:$F$1048576,$B$166)-(SUMIFS([1]DATA1415!$I$2:$I$1048576,[1]DATA1415!$C$2:$C$1048576,A62,[1]DATA1415!$E$2:$E$1048576,$A$163,[1]DATA1415!$F$2:$F$1048576,$B$166)+ SUMIFS([1]DATA1415!$R$2:$R$1048576,[1]DATA1415!$C$2:$C$1048576,A62,[1]DATA1415!$E$2:$E$1048576,$A$163,[1]DATA1415!$F$2:$F$1048576,$B$166))</f>
        <v>6099</v>
      </c>
      <c r="J62" s="38">
        <f t="shared" si="106"/>
        <v>75</v>
      </c>
      <c r="K62" s="38">
        <f>ROUND(VLOOKUP($A62,'[1]TRG 1415'!$A$2:$N$119,7,FALSE)/12*$B$163,0)</f>
        <v>300</v>
      </c>
      <c r="L62" s="38">
        <f>SUMIFS([1]DATA1415!$N$2:$N$1048576,[1]DATA1415!$C$2:$C$1048576,A62,[1]DATA1415!$E$2:$E$1048576,$A$166,[1]DATA1415!$F$2:$F$1048576,$B$166)+ SUMIFS([1]DATA1415!$S$2:$S$1048576,[1]DATA1415!$C$2:$C$1048576,A62,[1]DATA1415!$E$2:$E$1048576,$A$166,[1]DATA1415!$F$2:$F$1048576,$B$166)-(SUMIFS([1]DATA1415!$N$2:$N$1048576,[1]DATA1415!$C$2:$C$1048576,A62,[1]DATA1415!$E$2:$E$1048576,$A$163,[1]DATA1415!$F$2:$F$1048576,$B$166)+ SUMIFS([1]DATA1415!$S$2:$S$1048576,[1]DATA1415!$C$2:$C$1048576,A62,[1]DATA1415!$E$2:$E$1048576,$A$163,[1]DATA1415!$F$2:$F$1048576,$B$166))</f>
        <v>10</v>
      </c>
      <c r="M62" s="38">
        <f t="shared" si="107"/>
        <v>3</v>
      </c>
      <c r="N62" s="38">
        <f>ROUND(VLOOKUP($A62,'[1]TRG 1415'!$A$2:$N$119,8,FALSE)/12*$B$163,0)</f>
        <v>392</v>
      </c>
      <c r="O62" s="38">
        <f>SUMIFS([1]DATA1415!$M$2:$M$1048576,[1]DATA1415!$C$2:$C$1048576,A62,[1]DATA1415!$E$2:$E$1048576,$A$166,[1]DATA1415!$F$2:$F$1048576,$B$166)-SUMIFS([1]DATA1415!$M$2:$M$1048576,[1]DATA1415!$C$2:$C$1048576,A62,[1]DATA1415!$E$2:$E$1048576,$A$163,[1]DATA1415!$F$2:$F$1048576,$B$166)</f>
        <v>232</v>
      </c>
      <c r="P62" s="38">
        <f t="shared" si="108"/>
        <v>59</v>
      </c>
      <c r="Q62" s="38">
        <f>ROUND(VLOOKUP($A62,'[1]TRG 1415'!$A$2:$N$119,9,FALSE)/12*$B$163,0)</f>
        <v>600</v>
      </c>
      <c r="R62" s="38">
        <f>SUMIFS([1]DATA1415!$U$2:$U$1048576,[1]DATA1415!$C$2:$C$1048576,A62,[1]DATA1415!$E$2:$E$1048576,$A$166,[1]DATA1415!$F$2:$F$1048576,$B$166)-SUMIFS([1]DATA1415!$U$2:$U$1048576,[1]DATA1415!$C$2:$C$1048576,A62,[1]DATA1415!$E$2:$E$1048576,$A$163,[1]DATA1415!$F$2:$F$1048576,$B$166)</f>
        <v>120</v>
      </c>
      <c r="S62" s="38">
        <f t="shared" si="109"/>
        <v>20</v>
      </c>
      <c r="T62" s="38">
        <f>ROUND(VLOOKUP($A62,'[1]TRG 1415'!$A$2:$N$119,11,FALSE)/12*$B$163,0)</f>
        <v>1500</v>
      </c>
      <c r="U62" s="38">
        <f>SUMIFS([1]DATA1415!$Y$2:$Y$1048576,[1]DATA1415!$C$2:$C$1048576,A62,[1]DATA1415!$E$2:$E$1048576,$A$166,[1]DATA1415!$F$2:$F$1048576,$B$166)-SUMIFS([1]DATA1415!$Y$2:$Y$1048576,[1]DATA1415!$C$2:$C$1048576,A62,[1]DATA1415!$E$2:$E$1048576,$A$163,[1]DATA1415!$F$2:$F$1048576,$B$166)</f>
        <v>1240</v>
      </c>
      <c r="V62" s="38">
        <f t="shared" si="110"/>
        <v>83</v>
      </c>
      <c r="W62" s="38">
        <f>ROUND(VLOOKUP($A62,'[1]TRG 1415'!$A$2:$N$119,10,FALSE)/12*$B$163,0)</f>
        <v>300</v>
      </c>
      <c r="X62" s="38">
        <f>SUMIFS([1]DATA1415!$X$2:$X$1048576,[1]DATA1415!$C$2:$C$1048576,A62,[1]DATA1415!$E$2:$E$1048576,$A$166,[1]DATA1415!$F$2:$F$1048576,$B$166)-SUMIFS([1]DATA1415!$X$2:$X$1048576,[1]DATA1415!$C$2:$C$1048576,A62,[1]DATA1415!$E$2:$E$1048576,$A$163,[1]DATA1415!$F$2:$F$1048576,$B$166)</f>
        <v>598</v>
      </c>
      <c r="Y62" s="38">
        <f t="shared" si="111"/>
        <v>199</v>
      </c>
      <c r="Z62" s="38">
        <f>ROUND(VLOOKUP($A62,'[1]TRG 1415'!$A$2:$N$119,12,FALSE)/12*$B$163,0)</f>
        <v>300</v>
      </c>
      <c r="AA62" s="38">
        <f>SUMIFS([1]DATA1415!$Z$2:$Z$1048576,[1]DATA1415!$C$2:$C$1048576,A62,[1]DATA1415!$E$2:$E$1048576,$A$166,[1]DATA1415!$F$2:$F$1048576,$B$166)-SUMIFS([1]DATA1415!$Z$2:$Z$1048576,[1]DATA1415!$C$2:$C$1048576,A62,[1]DATA1415!$E$2:$E$1048576,$A$163,[1]DATA1415!$F$2:$F$1048576,$B$166)</f>
        <v>302</v>
      </c>
      <c r="AB62" s="38">
        <f t="shared" si="112"/>
        <v>101</v>
      </c>
      <c r="AC62" s="38">
        <f>ROUND(VLOOKUP($A62,'[1]TRG 1415'!$A$2:$N$119,13,FALSE)/12*$B$163,0)</f>
        <v>24000</v>
      </c>
      <c r="AD62" s="38">
        <f>SUMIFS([1]DATA1415!$V$2:$V$1048576,[1]DATA1415!$C$2:$C$1048576,A62,[1]DATA1415!$E$2:$E$1048576,$A$166,[1]DATA1415!$F$2:$F$1048576,$B$166)-SUMIFS([1]DATA1415!$V$2:$V$1048576,[1]DATA1415!$C$2:$C$1048576,A62,[1]DATA1415!$E$2:$E$1048576,$A$163,[1]DATA1415!$F$2:$F$1048576,$B$166)</f>
        <v>22228</v>
      </c>
      <c r="AE62" s="38">
        <f t="shared" si="113"/>
        <v>93</v>
      </c>
      <c r="AF62" s="38">
        <f>IF(VLOOKUP($A62,'[1]TRG 1415'!$A$2:$N$119,4,FALSE)&gt;0,80,0)</f>
        <v>80</v>
      </c>
      <c r="AG62" s="39">
        <f>ROUND((SUMIFS([1]DATA1415!$L$2:$L$1048576,[1]DATA1415!$C$2:$C$1048576,A62,[1]DATA1415!$E$2:$E$1048576,$A$166,[1]DATA1415!$F$2:$F$1048576,$B$166)-SUMIFS([1]DATA1415!$L$2:$L$1048576,[1]DATA1415!$C$2:$C$1048576,A62,[1]DATA1415!$E$2:$E$1048576,$A$163,[1]DATA1415!$F$2:$F$1048576,$B$166))*100/(VLOOKUP($A62,'[1]TRG 1415'!$A$2:$N$119,4,FALSE)*$H$162),0)</f>
        <v>47</v>
      </c>
      <c r="AH62" s="38">
        <f t="shared" si="114"/>
        <v>59</v>
      </c>
      <c r="AI62" s="39">
        <f t="shared" si="115"/>
        <v>79</v>
      </c>
      <c r="AJ62" s="40" t="str">
        <f t="shared" si="116"/>
        <v>B</v>
      </c>
      <c r="AK62" s="41"/>
      <c r="AL62" s="42"/>
      <c r="AM62" s="43"/>
      <c r="AN62" s="41"/>
      <c r="AO62" s="44">
        <f>VLOOKUP(A62,'[1]TRG 1415'!$A$2:$N$119,14,FALSE)</f>
        <v>10</v>
      </c>
      <c r="AS62" s="45" t="str">
        <f t="shared" si="117"/>
        <v>B</v>
      </c>
      <c r="AT62" s="41" t="str">
        <f t="shared" si="16"/>
        <v/>
      </c>
      <c r="AU62" s="41">
        <f t="shared" si="13"/>
        <v>1</v>
      </c>
      <c r="AV62" s="41" t="str">
        <f t="shared" si="14"/>
        <v/>
      </c>
      <c r="AW62" s="41">
        <f t="shared" si="118"/>
        <v>6</v>
      </c>
    </row>
    <row r="63" spans="1:50" ht="21" outlineLevel="2">
      <c r="A63" s="34">
        <v>603</v>
      </c>
      <c r="B63" s="35" t="s">
        <v>55</v>
      </c>
      <c r="C63" s="36" t="s">
        <v>109</v>
      </c>
      <c r="D63" s="37">
        <v>50</v>
      </c>
      <c r="E63" s="38">
        <f>ROUND(VLOOKUP($A63,'[1]TRG 1415'!$A$2:$N$119,5,FALSE)/12*$B$163,0)</f>
        <v>105000</v>
      </c>
      <c r="F63" s="38">
        <f>SUMIFS([1]DATA1415!$G$2:$G$1048576,[1]DATA1415!$C$2:$C$1048576,A63,[1]DATA1415!$E$2:$E$1048576,$A$166,[1]DATA1415!$F$2:$F$1048576,$B$166)+ SUMIFS([1]DATA1415!$H$2:$H$1048576,[1]DATA1415!$C$2:$C$1048576,A63,[1]DATA1415!$E$2:$E$1048576,$A$166,[1]DATA1415!$F$2:$F$1048576,$B$166)+SUMIFS([1]DATA1415!$Q$2:$Q$1048576,[1]DATA1415!$C$2:$C$1048576,A63,[1]DATA1415!$E$2:$E$1048576,$A$166,[1]DATA1415!$F$2:$F$1048576,$B$166)-(SUMIFS([1]DATA1415!$G$2:$G$1048576,[1]DATA1415!$C$2:$C$1048576,A63,[1]DATA1415!$E$2:$E$1048576,$A$163,[1]DATA1415!$F$2:$F$1048576,$B$166)+ SUMIFS([1]DATA1415!$H$2:$H$1048576,[1]DATA1415!$C$2:$C$1048576,A63,[1]DATA1415!$E$2:$E$1048576,$A$163,[1]DATA1415!$F$2:$F$1048576,$B$166)+SUMIFS([1]DATA1415!$Q$2:$Q$1048576,[1]DATA1415!$C$2:$C$1048576,A63,[1]DATA1415!$E$2:$E$1048576,$A$163,[1]DATA1415!$F$2:$F$1048576,$B$166))</f>
        <v>85698</v>
      </c>
      <c r="G63" s="38">
        <f t="shared" si="105"/>
        <v>82</v>
      </c>
      <c r="H63" s="38">
        <f>ROUND(VLOOKUP($A63,'[1]TRG 1415'!$A$2:$N$119,6,FALSE)/12*$B$163,0)</f>
        <v>8100</v>
      </c>
      <c r="I63" s="38">
        <f>SUMIFS([1]DATA1415!$I$2:$I$1048576,[1]DATA1415!$C$2:$C$1048576,A63,[1]DATA1415!$E$2:$E$1048576,$A$166,[1]DATA1415!$F$2:$F$1048576,$B$166)+ SUMIFS([1]DATA1415!$R$2:$R$1048576,[1]DATA1415!$C$2:$C$1048576,A63,[1]DATA1415!$E$2:$E$1048576,$A$166,[1]DATA1415!$F$2:$F$1048576,$B$166)-(SUMIFS([1]DATA1415!$I$2:$I$1048576,[1]DATA1415!$C$2:$C$1048576,A63,[1]DATA1415!$E$2:$E$1048576,$A$163,[1]DATA1415!$F$2:$F$1048576,$B$166)+ SUMIFS([1]DATA1415!$R$2:$R$1048576,[1]DATA1415!$C$2:$C$1048576,A63,[1]DATA1415!$E$2:$E$1048576,$A$163,[1]DATA1415!$F$2:$F$1048576,$B$166))</f>
        <v>5542</v>
      </c>
      <c r="J63" s="38">
        <f t="shared" si="106"/>
        <v>68</v>
      </c>
      <c r="K63" s="38">
        <f>ROUND(VLOOKUP($A63,'[1]TRG 1415'!$A$2:$N$119,7,FALSE)/12*$B$163,0)</f>
        <v>300</v>
      </c>
      <c r="L63" s="38">
        <f>SUMIFS([1]DATA1415!$N$2:$N$1048576,[1]DATA1415!$C$2:$C$1048576,A63,[1]DATA1415!$E$2:$E$1048576,$A$166,[1]DATA1415!$F$2:$F$1048576,$B$166)+ SUMIFS([1]DATA1415!$S$2:$S$1048576,[1]DATA1415!$C$2:$C$1048576,A63,[1]DATA1415!$E$2:$E$1048576,$A$166,[1]DATA1415!$F$2:$F$1048576,$B$166)-(SUMIFS([1]DATA1415!$N$2:$N$1048576,[1]DATA1415!$C$2:$C$1048576,A63,[1]DATA1415!$E$2:$E$1048576,$A$163,[1]DATA1415!$F$2:$F$1048576,$B$166)+ SUMIFS([1]DATA1415!$S$2:$S$1048576,[1]DATA1415!$C$2:$C$1048576,A63,[1]DATA1415!$E$2:$E$1048576,$A$163,[1]DATA1415!$F$2:$F$1048576,$B$166))</f>
        <v>230</v>
      </c>
      <c r="M63" s="38">
        <f t="shared" si="107"/>
        <v>77</v>
      </c>
      <c r="N63" s="38">
        <f>ROUND(VLOOKUP($A63,'[1]TRG 1415'!$A$2:$N$119,8,FALSE)/12*$B$163,0)</f>
        <v>392</v>
      </c>
      <c r="O63" s="38">
        <f>SUMIFS([1]DATA1415!$M$2:$M$1048576,[1]DATA1415!$C$2:$C$1048576,A63,[1]DATA1415!$E$2:$E$1048576,$A$166,[1]DATA1415!$F$2:$F$1048576,$B$166)-SUMIFS([1]DATA1415!$M$2:$M$1048576,[1]DATA1415!$C$2:$C$1048576,A63,[1]DATA1415!$E$2:$E$1048576,$A$163,[1]DATA1415!$F$2:$F$1048576,$B$166)</f>
        <v>704</v>
      </c>
      <c r="P63" s="38">
        <f t="shared" si="108"/>
        <v>180</v>
      </c>
      <c r="Q63" s="38">
        <f>ROUND(VLOOKUP($A63,'[1]TRG 1415'!$A$2:$N$119,9,FALSE)/12*$B$163,0)</f>
        <v>600</v>
      </c>
      <c r="R63" s="38">
        <f>SUMIFS([1]DATA1415!$U$2:$U$1048576,[1]DATA1415!$C$2:$C$1048576,A63,[1]DATA1415!$E$2:$E$1048576,$A$166,[1]DATA1415!$F$2:$F$1048576,$B$166)-SUMIFS([1]DATA1415!$U$2:$U$1048576,[1]DATA1415!$C$2:$C$1048576,A63,[1]DATA1415!$E$2:$E$1048576,$A$163,[1]DATA1415!$F$2:$F$1048576,$B$166)</f>
        <v>315</v>
      </c>
      <c r="S63" s="38">
        <f t="shared" si="109"/>
        <v>53</v>
      </c>
      <c r="T63" s="38">
        <f>ROUND(VLOOKUP($A63,'[1]TRG 1415'!$A$2:$N$119,11,FALSE)/12*$B$163,0)</f>
        <v>1500</v>
      </c>
      <c r="U63" s="38">
        <f>SUMIFS([1]DATA1415!$Y$2:$Y$1048576,[1]DATA1415!$C$2:$C$1048576,A63,[1]DATA1415!$E$2:$E$1048576,$A$166,[1]DATA1415!$F$2:$F$1048576,$B$166)-SUMIFS([1]DATA1415!$Y$2:$Y$1048576,[1]DATA1415!$C$2:$C$1048576,A63,[1]DATA1415!$E$2:$E$1048576,$A$163,[1]DATA1415!$F$2:$F$1048576,$B$166)</f>
        <v>1654</v>
      </c>
      <c r="V63" s="38">
        <f t="shared" si="110"/>
        <v>110</v>
      </c>
      <c r="W63" s="38">
        <f>ROUND(VLOOKUP($A63,'[1]TRG 1415'!$A$2:$N$119,10,FALSE)/12*$B$163,0)</f>
        <v>300</v>
      </c>
      <c r="X63" s="38">
        <f>SUMIFS([1]DATA1415!$X$2:$X$1048576,[1]DATA1415!$C$2:$C$1048576,A63,[1]DATA1415!$E$2:$E$1048576,$A$166,[1]DATA1415!$F$2:$F$1048576,$B$166)-SUMIFS([1]DATA1415!$X$2:$X$1048576,[1]DATA1415!$C$2:$C$1048576,A63,[1]DATA1415!$E$2:$E$1048576,$A$163,[1]DATA1415!$F$2:$F$1048576,$B$166)</f>
        <v>0</v>
      </c>
      <c r="Y63" s="38">
        <f t="shared" si="111"/>
        <v>0</v>
      </c>
      <c r="Z63" s="38">
        <f>ROUND(VLOOKUP($A63,'[1]TRG 1415'!$A$2:$N$119,12,FALSE)/12*$B$163,0)</f>
        <v>300</v>
      </c>
      <c r="AA63" s="38">
        <f>SUMIFS([1]DATA1415!$Z$2:$Z$1048576,[1]DATA1415!$C$2:$C$1048576,A63,[1]DATA1415!$E$2:$E$1048576,$A$166,[1]DATA1415!$F$2:$F$1048576,$B$166)-SUMIFS([1]DATA1415!$Z$2:$Z$1048576,[1]DATA1415!$C$2:$C$1048576,A63,[1]DATA1415!$E$2:$E$1048576,$A$163,[1]DATA1415!$F$2:$F$1048576,$B$166)</f>
        <v>660</v>
      </c>
      <c r="AB63" s="38">
        <f t="shared" si="112"/>
        <v>220</v>
      </c>
      <c r="AC63" s="38">
        <f>ROUND(VLOOKUP($A63,'[1]TRG 1415'!$A$2:$N$119,13,FALSE)/12*$B$163,0)</f>
        <v>24000</v>
      </c>
      <c r="AD63" s="38">
        <f>SUMIFS([1]DATA1415!$V$2:$V$1048576,[1]DATA1415!$C$2:$C$1048576,A63,[1]DATA1415!$E$2:$E$1048576,$A$166,[1]DATA1415!$F$2:$F$1048576,$B$166)-SUMIFS([1]DATA1415!$V$2:$V$1048576,[1]DATA1415!$C$2:$C$1048576,A63,[1]DATA1415!$E$2:$E$1048576,$A$163,[1]DATA1415!$F$2:$F$1048576,$B$166)</f>
        <v>20364</v>
      </c>
      <c r="AE63" s="38">
        <f t="shared" si="113"/>
        <v>85</v>
      </c>
      <c r="AF63" s="38">
        <f>IF(VLOOKUP($A63,'[1]TRG 1415'!$A$2:$N$119,4,FALSE)&gt;0,80,0)</f>
        <v>80</v>
      </c>
      <c r="AG63" s="39">
        <f>ROUND((SUMIFS([1]DATA1415!$L$2:$L$1048576,[1]DATA1415!$C$2:$C$1048576,A63,[1]DATA1415!$E$2:$E$1048576,$A$166,[1]DATA1415!$F$2:$F$1048576,$B$166)-SUMIFS([1]DATA1415!$L$2:$L$1048576,[1]DATA1415!$C$2:$C$1048576,A63,[1]DATA1415!$E$2:$E$1048576,$A$163,[1]DATA1415!$F$2:$F$1048576,$B$166))*100/(VLOOKUP($A63,'[1]TRG 1415'!$A$2:$N$119,4,FALSE)*$H$162),0)</f>
        <v>56</v>
      </c>
      <c r="AH63" s="38">
        <f t="shared" si="114"/>
        <v>70</v>
      </c>
      <c r="AI63" s="39">
        <f t="shared" si="115"/>
        <v>95</v>
      </c>
      <c r="AJ63" s="40" t="str">
        <f t="shared" si="116"/>
        <v>A</v>
      </c>
      <c r="AK63" s="41"/>
      <c r="AL63" s="42"/>
      <c r="AM63" s="43"/>
      <c r="AN63" s="41"/>
      <c r="AO63" s="44">
        <f>VLOOKUP(A63,'[1]TRG 1415'!$A$2:$N$119,14,FALSE)</f>
        <v>10</v>
      </c>
      <c r="AS63" s="45" t="str">
        <f t="shared" si="117"/>
        <v>A</v>
      </c>
      <c r="AT63" s="41">
        <f t="shared" si="16"/>
        <v>1</v>
      </c>
      <c r="AU63" s="41" t="str">
        <f t="shared" si="13"/>
        <v/>
      </c>
      <c r="AV63" s="41" t="str">
        <f t="shared" si="14"/>
        <v/>
      </c>
      <c r="AW63" s="41">
        <f t="shared" si="118"/>
        <v>6</v>
      </c>
    </row>
    <row r="64" spans="1:50" ht="21" outlineLevel="2">
      <c r="A64" s="34">
        <v>604</v>
      </c>
      <c r="B64" s="35" t="s">
        <v>53</v>
      </c>
      <c r="C64" s="36" t="s">
        <v>110</v>
      </c>
      <c r="D64" s="37">
        <v>100</v>
      </c>
      <c r="E64" s="38">
        <f>ROUND(VLOOKUP($A64,'[1]TRG 1415'!$A$2:$N$119,5,FALSE)/12*$B$163,0)</f>
        <v>141000</v>
      </c>
      <c r="F64" s="38">
        <f>SUMIFS([1]DATA1415!$G$2:$G$1048576,[1]DATA1415!$C$2:$C$1048576,A64,[1]DATA1415!$E$2:$E$1048576,$A$166,[1]DATA1415!$F$2:$F$1048576,$B$166)+ SUMIFS([1]DATA1415!$H$2:$H$1048576,[1]DATA1415!$C$2:$C$1048576,A64,[1]DATA1415!$E$2:$E$1048576,$A$166,[1]DATA1415!$F$2:$F$1048576,$B$166)+SUMIFS([1]DATA1415!$Q$2:$Q$1048576,[1]DATA1415!$C$2:$C$1048576,A64,[1]DATA1415!$E$2:$E$1048576,$A$166,[1]DATA1415!$F$2:$F$1048576,$B$166)-(SUMIFS([1]DATA1415!$G$2:$G$1048576,[1]DATA1415!$C$2:$C$1048576,A64,[1]DATA1415!$E$2:$E$1048576,$A$163,[1]DATA1415!$F$2:$F$1048576,$B$166)+ SUMIFS([1]DATA1415!$H$2:$H$1048576,[1]DATA1415!$C$2:$C$1048576,A64,[1]DATA1415!$E$2:$E$1048576,$A$163,[1]DATA1415!$F$2:$F$1048576,$B$166)+SUMIFS([1]DATA1415!$Q$2:$Q$1048576,[1]DATA1415!$C$2:$C$1048576,A64,[1]DATA1415!$E$2:$E$1048576,$A$163,[1]DATA1415!$F$2:$F$1048576,$B$166))</f>
        <v>143065</v>
      </c>
      <c r="G64" s="38">
        <f t="shared" si="105"/>
        <v>101</v>
      </c>
      <c r="H64" s="38">
        <f>ROUND(VLOOKUP($A64,'[1]TRG 1415'!$A$2:$N$119,6,FALSE)/12*$B$163,0)</f>
        <v>13500</v>
      </c>
      <c r="I64" s="38">
        <f>SUMIFS([1]DATA1415!$I$2:$I$1048576,[1]DATA1415!$C$2:$C$1048576,A64,[1]DATA1415!$E$2:$E$1048576,$A$166,[1]DATA1415!$F$2:$F$1048576,$B$166)+ SUMIFS([1]DATA1415!$R$2:$R$1048576,[1]DATA1415!$C$2:$C$1048576,A64,[1]DATA1415!$E$2:$E$1048576,$A$166,[1]DATA1415!$F$2:$F$1048576,$B$166)-(SUMIFS([1]DATA1415!$I$2:$I$1048576,[1]DATA1415!$C$2:$C$1048576,A64,[1]DATA1415!$E$2:$E$1048576,$A$163,[1]DATA1415!$F$2:$F$1048576,$B$166)+ SUMIFS([1]DATA1415!$R$2:$R$1048576,[1]DATA1415!$C$2:$C$1048576,A64,[1]DATA1415!$E$2:$E$1048576,$A$163,[1]DATA1415!$F$2:$F$1048576,$B$166))</f>
        <v>10097</v>
      </c>
      <c r="J64" s="38">
        <f t="shared" si="106"/>
        <v>75</v>
      </c>
      <c r="K64" s="38">
        <f>ROUND(VLOOKUP($A64,'[1]TRG 1415'!$A$2:$N$119,7,FALSE)/12*$B$163,0)</f>
        <v>750</v>
      </c>
      <c r="L64" s="38">
        <f>SUMIFS([1]DATA1415!$N$2:$N$1048576,[1]DATA1415!$C$2:$C$1048576,A64,[1]DATA1415!$E$2:$E$1048576,$A$166,[1]DATA1415!$F$2:$F$1048576,$B$166)+ SUMIFS([1]DATA1415!$S$2:$S$1048576,[1]DATA1415!$C$2:$C$1048576,A64,[1]DATA1415!$E$2:$E$1048576,$A$166,[1]DATA1415!$F$2:$F$1048576,$B$166)-(SUMIFS([1]DATA1415!$N$2:$N$1048576,[1]DATA1415!$C$2:$C$1048576,A64,[1]DATA1415!$E$2:$E$1048576,$A$163,[1]DATA1415!$F$2:$F$1048576,$B$166)+ SUMIFS([1]DATA1415!$S$2:$S$1048576,[1]DATA1415!$C$2:$C$1048576,A64,[1]DATA1415!$E$2:$E$1048576,$A$163,[1]DATA1415!$F$2:$F$1048576,$B$166))</f>
        <v>1208</v>
      </c>
      <c r="M64" s="38">
        <f t="shared" si="107"/>
        <v>161</v>
      </c>
      <c r="N64" s="38">
        <f>ROUND(VLOOKUP($A64,'[1]TRG 1415'!$A$2:$N$119,8,FALSE)/12*$B$163,0)</f>
        <v>750</v>
      </c>
      <c r="O64" s="38">
        <f>SUMIFS([1]DATA1415!$M$2:$M$1048576,[1]DATA1415!$C$2:$C$1048576,A64,[1]DATA1415!$E$2:$E$1048576,$A$166,[1]DATA1415!$F$2:$F$1048576,$B$166)-SUMIFS([1]DATA1415!$M$2:$M$1048576,[1]DATA1415!$C$2:$C$1048576,A64,[1]DATA1415!$E$2:$E$1048576,$A$163,[1]DATA1415!$F$2:$F$1048576,$B$166)</f>
        <v>1150</v>
      </c>
      <c r="P64" s="38">
        <f t="shared" si="108"/>
        <v>153</v>
      </c>
      <c r="Q64" s="38">
        <f>ROUND(VLOOKUP($A64,'[1]TRG 1415'!$A$2:$N$119,9,FALSE)/12*$B$163,0)</f>
        <v>1200</v>
      </c>
      <c r="R64" s="38">
        <f>SUMIFS([1]DATA1415!$U$2:$U$1048576,[1]DATA1415!$C$2:$C$1048576,A64,[1]DATA1415!$E$2:$E$1048576,$A$166,[1]DATA1415!$F$2:$F$1048576,$B$166)-SUMIFS([1]DATA1415!$U$2:$U$1048576,[1]DATA1415!$C$2:$C$1048576,A64,[1]DATA1415!$E$2:$E$1048576,$A$163,[1]DATA1415!$F$2:$F$1048576,$B$166)</f>
        <v>1771</v>
      </c>
      <c r="S64" s="38">
        <f t="shared" si="109"/>
        <v>148</v>
      </c>
      <c r="T64" s="38">
        <f>ROUND(VLOOKUP($A64,'[1]TRG 1415'!$A$2:$N$119,11,FALSE)/12*$B$163,0)</f>
        <v>3000</v>
      </c>
      <c r="U64" s="38">
        <f>SUMIFS([1]DATA1415!$Y$2:$Y$1048576,[1]DATA1415!$C$2:$C$1048576,A64,[1]DATA1415!$E$2:$E$1048576,$A$166,[1]DATA1415!$F$2:$F$1048576,$B$166)-SUMIFS([1]DATA1415!$Y$2:$Y$1048576,[1]DATA1415!$C$2:$C$1048576,A64,[1]DATA1415!$E$2:$E$1048576,$A$163,[1]DATA1415!$F$2:$F$1048576,$B$166)</f>
        <v>1792</v>
      </c>
      <c r="V64" s="38">
        <f t="shared" si="110"/>
        <v>60</v>
      </c>
      <c r="W64" s="38">
        <f>ROUND(VLOOKUP($A64,'[1]TRG 1415'!$A$2:$N$119,10,FALSE)/12*$B$163,0)</f>
        <v>1500</v>
      </c>
      <c r="X64" s="38">
        <f>SUMIFS([1]DATA1415!$X$2:$X$1048576,[1]DATA1415!$C$2:$C$1048576,A64,[1]DATA1415!$E$2:$E$1048576,$A$166,[1]DATA1415!$F$2:$F$1048576,$B$166)-SUMIFS([1]DATA1415!$X$2:$X$1048576,[1]DATA1415!$C$2:$C$1048576,A64,[1]DATA1415!$E$2:$E$1048576,$A$163,[1]DATA1415!$F$2:$F$1048576,$B$166)</f>
        <v>4237</v>
      </c>
      <c r="Y64" s="38">
        <f t="shared" si="111"/>
        <v>282</v>
      </c>
      <c r="Z64" s="38">
        <f>ROUND(VLOOKUP($A64,'[1]TRG 1415'!$A$2:$N$119,12,FALSE)/12*$B$163,0)</f>
        <v>900</v>
      </c>
      <c r="AA64" s="38">
        <f>SUMIFS([1]DATA1415!$Z$2:$Z$1048576,[1]DATA1415!$C$2:$C$1048576,A64,[1]DATA1415!$E$2:$E$1048576,$A$166,[1]DATA1415!$F$2:$F$1048576,$B$166)-SUMIFS([1]DATA1415!$Z$2:$Z$1048576,[1]DATA1415!$C$2:$C$1048576,A64,[1]DATA1415!$E$2:$E$1048576,$A$163,[1]DATA1415!$F$2:$F$1048576,$B$166)</f>
        <v>496</v>
      </c>
      <c r="AB64" s="38">
        <f t="shared" si="112"/>
        <v>55</v>
      </c>
      <c r="AC64" s="38">
        <f>ROUND(VLOOKUP($A64,'[1]TRG 1415'!$A$2:$N$119,13,FALSE)/12*$B$163,0)</f>
        <v>57000</v>
      </c>
      <c r="AD64" s="38">
        <f>SUMIFS([1]DATA1415!$V$2:$V$1048576,[1]DATA1415!$C$2:$C$1048576,A64,[1]DATA1415!$E$2:$E$1048576,$A$166,[1]DATA1415!$F$2:$F$1048576,$B$166)-SUMIFS([1]DATA1415!$V$2:$V$1048576,[1]DATA1415!$C$2:$C$1048576,A64,[1]DATA1415!$E$2:$E$1048576,$A$163,[1]DATA1415!$F$2:$F$1048576,$B$166)</f>
        <v>62173</v>
      </c>
      <c r="AE64" s="38">
        <f t="shared" si="113"/>
        <v>109</v>
      </c>
      <c r="AF64" s="38">
        <f>IF(VLOOKUP($A64,'[1]TRG 1415'!$A$2:$N$119,4,FALSE)&gt;0,80,0)</f>
        <v>80</v>
      </c>
      <c r="AG64" s="39">
        <f>ROUND((SUMIFS([1]DATA1415!$L$2:$L$1048576,[1]DATA1415!$C$2:$C$1048576,A64,[1]DATA1415!$E$2:$E$1048576,$A$166,[1]DATA1415!$F$2:$F$1048576,$B$166)-SUMIFS([1]DATA1415!$L$2:$L$1048576,[1]DATA1415!$C$2:$C$1048576,A64,[1]DATA1415!$E$2:$E$1048576,$A$163,[1]DATA1415!$F$2:$F$1048576,$B$166))*100/(VLOOKUP($A64,'[1]TRG 1415'!$A$2:$N$119,4,FALSE)*$H$162),0)</f>
        <v>77</v>
      </c>
      <c r="AH64" s="38">
        <f t="shared" si="114"/>
        <v>96</v>
      </c>
      <c r="AI64" s="39">
        <f t="shared" si="115"/>
        <v>124</v>
      </c>
      <c r="AJ64" s="40" t="str">
        <f t="shared" si="116"/>
        <v>A</v>
      </c>
      <c r="AK64" s="41"/>
      <c r="AL64" s="42"/>
      <c r="AM64" s="43"/>
      <c r="AN64" s="41"/>
      <c r="AO64" s="44">
        <f>VLOOKUP(A64,'[1]TRG 1415'!$A$2:$N$119,14,FALSE)</f>
        <v>10</v>
      </c>
      <c r="AS64" s="45" t="str">
        <f t="shared" si="117"/>
        <v>A</v>
      </c>
      <c r="AT64" s="41">
        <f t="shared" si="16"/>
        <v>1</v>
      </c>
      <c r="AU64" s="41" t="str">
        <f t="shared" si="13"/>
        <v/>
      </c>
      <c r="AV64" s="41" t="str">
        <f t="shared" si="14"/>
        <v/>
      </c>
      <c r="AW64" s="41">
        <f t="shared" si="118"/>
        <v>6</v>
      </c>
    </row>
    <row r="65" spans="1:51" ht="21" outlineLevel="2">
      <c r="A65" s="34">
        <v>605</v>
      </c>
      <c r="B65" s="35" t="s">
        <v>55</v>
      </c>
      <c r="C65" s="36" t="s">
        <v>111</v>
      </c>
      <c r="D65" s="37">
        <v>50</v>
      </c>
      <c r="E65" s="38">
        <f>ROUND(VLOOKUP($A65,'[1]TRG 1415'!$A$2:$N$119,5,FALSE)/12*$B$163,0)</f>
        <v>105000</v>
      </c>
      <c r="F65" s="38">
        <f>SUMIFS([1]DATA1415!$G$2:$G$1048576,[1]DATA1415!$C$2:$C$1048576,A65,[1]DATA1415!$E$2:$E$1048576,$A$166,[1]DATA1415!$F$2:$F$1048576,$B$166)+ SUMIFS([1]DATA1415!$H$2:$H$1048576,[1]DATA1415!$C$2:$C$1048576,A65,[1]DATA1415!$E$2:$E$1048576,$A$166,[1]DATA1415!$F$2:$F$1048576,$B$166)+SUMIFS([1]DATA1415!$Q$2:$Q$1048576,[1]DATA1415!$C$2:$C$1048576,A65,[1]DATA1415!$E$2:$E$1048576,$A$166,[1]DATA1415!$F$2:$F$1048576,$B$166)-(SUMIFS([1]DATA1415!$G$2:$G$1048576,[1]DATA1415!$C$2:$C$1048576,A65,[1]DATA1415!$E$2:$E$1048576,$A$163,[1]DATA1415!$F$2:$F$1048576,$B$166)+ SUMIFS([1]DATA1415!$H$2:$H$1048576,[1]DATA1415!$C$2:$C$1048576,A65,[1]DATA1415!$E$2:$E$1048576,$A$163,[1]DATA1415!$F$2:$F$1048576,$B$166)+SUMIFS([1]DATA1415!$Q$2:$Q$1048576,[1]DATA1415!$C$2:$C$1048576,A65,[1]DATA1415!$E$2:$E$1048576,$A$163,[1]DATA1415!$F$2:$F$1048576,$B$166))</f>
        <v>98820</v>
      </c>
      <c r="G65" s="38">
        <f t="shared" si="105"/>
        <v>94</v>
      </c>
      <c r="H65" s="38">
        <f>ROUND(VLOOKUP($A65,'[1]TRG 1415'!$A$2:$N$119,6,FALSE)/12*$B$163,0)</f>
        <v>8100</v>
      </c>
      <c r="I65" s="38">
        <f>SUMIFS([1]DATA1415!$I$2:$I$1048576,[1]DATA1415!$C$2:$C$1048576,A65,[1]DATA1415!$E$2:$E$1048576,$A$166,[1]DATA1415!$F$2:$F$1048576,$B$166)+ SUMIFS([1]DATA1415!$R$2:$R$1048576,[1]DATA1415!$C$2:$C$1048576,A65,[1]DATA1415!$E$2:$E$1048576,$A$166,[1]DATA1415!$F$2:$F$1048576,$B$166)-(SUMIFS([1]DATA1415!$I$2:$I$1048576,[1]DATA1415!$C$2:$C$1048576,A65,[1]DATA1415!$E$2:$E$1048576,$A$163,[1]DATA1415!$F$2:$F$1048576,$B$166)+ SUMIFS([1]DATA1415!$R$2:$R$1048576,[1]DATA1415!$C$2:$C$1048576,A65,[1]DATA1415!$E$2:$E$1048576,$A$163,[1]DATA1415!$F$2:$F$1048576,$B$166))</f>
        <v>4639</v>
      </c>
      <c r="J65" s="38">
        <f t="shared" si="106"/>
        <v>57</v>
      </c>
      <c r="K65" s="38">
        <f>ROUND(VLOOKUP($A65,'[1]TRG 1415'!$A$2:$N$119,7,FALSE)/12*$B$163,0)</f>
        <v>300</v>
      </c>
      <c r="L65" s="38">
        <f>SUMIFS([1]DATA1415!$N$2:$N$1048576,[1]DATA1415!$C$2:$C$1048576,A65,[1]DATA1415!$E$2:$E$1048576,$A$166,[1]DATA1415!$F$2:$F$1048576,$B$166)+ SUMIFS([1]DATA1415!$S$2:$S$1048576,[1]DATA1415!$C$2:$C$1048576,A65,[1]DATA1415!$E$2:$E$1048576,$A$166,[1]DATA1415!$F$2:$F$1048576,$B$166)-(SUMIFS([1]DATA1415!$N$2:$N$1048576,[1]DATA1415!$C$2:$C$1048576,A65,[1]DATA1415!$E$2:$E$1048576,$A$163,[1]DATA1415!$F$2:$F$1048576,$B$166)+ SUMIFS([1]DATA1415!$S$2:$S$1048576,[1]DATA1415!$C$2:$C$1048576,A65,[1]DATA1415!$E$2:$E$1048576,$A$163,[1]DATA1415!$F$2:$F$1048576,$B$166))</f>
        <v>14</v>
      </c>
      <c r="M65" s="38">
        <f t="shared" si="107"/>
        <v>5</v>
      </c>
      <c r="N65" s="38">
        <f>ROUND(VLOOKUP($A65,'[1]TRG 1415'!$A$2:$N$119,8,FALSE)/12*$B$163,0)</f>
        <v>392</v>
      </c>
      <c r="O65" s="38">
        <f>SUMIFS([1]DATA1415!$M$2:$M$1048576,[1]DATA1415!$C$2:$C$1048576,A65,[1]DATA1415!$E$2:$E$1048576,$A$166,[1]DATA1415!$F$2:$F$1048576,$B$166)-SUMIFS([1]DATA1415!$M$2:$M$1048576,[1]DATA1415!$C$2:$C$1048576,A65,[1]DATA1415!$E$2:$E$1048576,$A$163,[1]DATA1415!$F$2:$F$1048576,$B$166)</f>
        <v>98</v>
      </c>
      <c r="P65" s="38">
        <f t="shared" si="108"/>
        <v>25</v>
      </c>
      <c r="Q65" s="38">
        <f>ROUND(VLOOKUP($A65,'[1]TRG 1415'!$A$2:$N$119,9,FALSE)/12*$B$163,0)</f>
        <v>600</v>
      </c>
      <c r="R65" s="38">
        <f>SUMIFS([1]DATA1415!$U$2:$U$1048576,[1]DATA1415!$C$2:$C$1048576,A65,[1]DATA1415!$E$2:$E$1048576,$A$166,[1]DATA1415!$F$2:$F$1048576,$B$166)-SUMIFS([1]DATA1415!$U$2:$U$1048576,[1]DATA1415!$C$2:$C$1048576,A65,[1]DATA1415!$E$2:$E$1048576,$A$163,[1]DATA1415!$F$2:$F$1048576,$B$166)</f>
        <v>80</v>
      </c>
      <c r="S65" s="38">
        <f t="shared" si="109"/>
        <v>13</v>
      </c>
      <c r="T65" s="38">
        <f>ROUND(VLOOKUP($A65,'[1]TRG 1415'!$A$2:$N$119,11,FALSE)/12*$B$163,0)</f>
        <v>1500</v>
      </c>
      <c r="U65" s="38">
        <f>SUMIFS([1]DATA1415!$Y$2:$Y$1048576,[1]DATA1415!$C$2:$C$1048576,A65,[1]DATA1415!$E$2:$E$1048576,$A$166,[1]DATA1415!$F$2:$F$1048576,$B$166)-SUMIFS([1]DATA1415!$Y$2:$Y$1048576,[1]DATA1415!$C$2:$C$1048576,A65,[1]DATA1415!$E$2:$E$1048576,$A$163,[1]DATA1415!$F$2:$F$1048576,$B$166)</f>
        <v>1402</v>
      </c>
      <c r="V65" s="38">
        <f t="shared" si="110"/>
        <v>93</v>
      </c>
      <c r="W65" s="38">
        <f>ROUND(VLOOKUP($A65,'[1]TRG 1415'!$A$2:$N$119,10,FALSE)/12*$B$163,0)</f>
        <v>300</v>
      </c>
      <c r="X65" s="38">
        <f>SUMIFS([1]DATA1415!$X$2:$X$1048576,[1]DATA1415!$C$2:$C$1048576,A65,[1]DATA1415!$E$2:$E$1048576,$A$166,[1]DATA1415!$F$2:$F$1048576,$B$166)-SUMIFS([1]DATA1415!$X$2:$X$1048576,[1]DATA1415!$C$2:$C$1048576,A65,[1]DATA1415!$E$2:$E$1048576,$A$163,[1]DATA1415!$F$2:$F$1048576,$B$166)</f>
        <v>275</v>
      </c>
      <c r="Y65" s="38">
        <f t="shared" si="111"/>
        <v>92</v>
      </c>
      <c r="Z65" s="38">
        <f>ROUND(VLOOKUP($A65,'[1]TRG 1415'!$A$2:$N$119,12,FALSE)/12*$B$163,0)</f>
        <v>300</v>
      </c>
      <c r="AA65" s="38">
        <f>SUMIFS([1]DATA1415!$Z$2:$Z$1048576,[1]DATA1415!$C$2:$C$1048576,A65,[1]DATA1415!$E$2:$E$1048576,$A$166,[1]DATA1415!$F$2:$F$1048576,$B$166)-SUMIFS([1]DATA1415!$Z$2:$Z$1048576,[1]DATA1415!$C$2:$C$1048576,A65,[1]DATA1415!$E$2:$E$1048576,$A$163,[1]DATA1415!$F$2:$F$1048576,$B$166)</f>
        <v>0</v>
      </c>
      <c r="AB65" s="38">
        <f t="shared" si="112"/>
        <v>0</v>
      </c>
      <c r="AC65" s="38">
        <f>ROUND(VLOOKUP($A65,'[1]TRG 1415'!$A$2:$N$119,13,FALSE)/12*$B$163,0)</f>
        <v>24000</v>
      </c>
      <c r="AD65" s="38">
        <f>SUMIFS([1]DATA1415!$V$2:$V$1048576,[1]DATA1415!$C$2:$C$1048576,A65,[1]DATA1415!$E$2:$E$1048576,$A$166,[1]DATA1415!$F$2:$F$1048576,$B$166)-SUMIFS([1]DATA1415!$V$2:$V$1048576,[1]DATA1415!$C$2:$C$1048576,A65,[1]DATA1415!$E$2:$E$1048576,$A$163,[1]DATA1415!$F$2:$F$1048576,$B$166)</f>
        <v>18816</v>
      </c>
      <c r="AE65" s="38">
        <f t="shared" si="113"/>
        <v>78</v>
      </c>
      <c r="AF65" s="38">
        <f>IF(VLOOKUP($A65,'[1]TRG 1415'!$A$2:$N$119,4,FALSE)&gt;0,80,0)</f>
        <v>80</v>
      </c>
      <c r="AG65" s="39">
        <f>ROUND((SUMIFS([1]DATA1415!$L$2:$L$1048576,[1]DATA1415!$C$2:$C$1048576,A65,[1]DATA1415!$E$2:$E$1048576,$A$166,[1]DATA1415!$F$2:$F$1048576,$B$166)-SUMIFS([1]DATA1415!$L$2:$L$1048576,[1]DATA1415!$C$2:$C$1048576,A65,[1]DATA1415!$E$2:$E$1048576,$A$163,[1]DATA1415!$F$2:$F$1048576,$B$166))*100/(VLOOKUP($A65,'[1]TRG 1415'!$A$2:$N$119,4,FALSE)*$H$162),0)</f>
        <v>61</v>
      </c>
      <c r="AH65" s="38">
        <f t="shared" si="114"/>
        <v>76</v>
      </c>
      <c r="AI65" s="39">
        <f t="shared" si="115"/>
        <v>53</v>
      </c>
      <c r="AJ65" s="40" t="str">
        <f t="shared" si="116"/>
        <v>C</v>
      </c>
      <c r="AK65" s="41"/>
      <c r="AL65" s="42"/>
      <c r="AM65" s="43"/>
      <c r="AN65" s="41"/>
      <c r="AO65" s="44">
        <f>VLOOKUP(A65,'[1]TRG 1415'!$A$2:$N$119,14,FALSE)</f>
        <v>10</v>
      </c>
      <c r="AS65" s="45" t="str">
        <f t="shared" si="117"/>
        <v>C</v>
      </c>
      <c r="AT65" s="41" t="str">
        <f t="shared" si="16"/>
        <v/>
      </c>
      <c r="AU65" s="41" t="str">
        <f t="shared" si="13"/>
        <v/>
      </c>
      <c r="AV65" s="41">
        <f t="shared" si="14"/>
        <v>1</v>
      </c>
      <c r="AW65" s="41">
        <f t="shared" si="118"/>
        <v>6</v>
      </c>
    </row>
    <row r="66" spans="1:51" ht="21" outlineLevel="2">
      <c r="A66" s="34">
        <v>606</v>
      </c>
      <c r="B66" s="35" t="s">
        <v>53</v>
      </c>
      <c r="C66" s="36" t="s">
        <v>112</v>
      </c>
      <c r="D66" s="37">
        <v>100</v>
      </c>
      <c r="E66" s="38">
        <f>ROUND(VLOOKUP($A66,'[1]TRG 1415'!$A$2:$N$119,5,FALSE)/12*$B$163,0)</f>
        <v>141000</v>
      </c>
      <c r="F66" s="38">
        <f>SUMIFS([1]DATA1415!$G$2:$G$1048576,[1]DATA1415!$C$2:$C$1048576,A66,[1]DATA1415!$E$2:$E$1048576,$A$166,[1]DATA1415!$F$2:$F$1048576,$B$166)+ SUMIFS([1]DATA1415!$H$2:$H$1048576,[1]DATA1415!$C$2:$C$1048576,A66,[1]DATA1415!$E$2:$E$1048576,$A$166,[1]DATA1415!$F$2:$F$1048576,$B$166)+SUMIFS([1]DATA1415!$Q$2:$Q$1048576,[1]DATA1415!$C$2:$C$1048576,A66,[1]DATA1415!$E$2:$E$1048576,$A$166,[1]DATA1415!$F$2:$F$1048576,$B$166)-(SUMIFS([1]DATA1415!$G$2:$G$1048576,[1]DATA1415!$C$2:$C$1048576,A66,[1]DATA1415!$E$2:$E$1048576,$A$163,[1]DATA1415!$F$2:$F$1048576,$B$166)+ SUMIFS([1]DATA1415!$H$2:$H$1048576,[1]DATA1415!$C$2:$C$1048576,A66,[1]DATA1415!$E$2:$E$1048576,$A$163,[1]DATA1415!$F$2:$F$1048576,$B$166)+SUMIFS([1]DATA1415!$Q$2:$Q$1048576,[1]DATA1415!$C$2:$C$1048576,A66,[1]DATA1415!$E$2:$E$1048576,$A$163,[1]DATA1415!$F$2:$F$1048576,$B$166))</f>
        <v>152989</v>
      </c>
      <c r="G66" s="38">
        <f t="shared" si="105"/>
        <v>109</v>
      </c>
      <c r="H66" s="38">
        <f>ROUND(VLOOKUP($A66,'[1]TRG 1415'!$A$2:$N$119,6,FALSE)/12*$B$163,0)</f>
        <v>13500</v>
      </c>
      <c r="I66" s="38">
        <f>SUMIFS([1]DATA1415!$I$2:$I$1048576,[1]DATA1415!$C$2:$C$1048576,A66,[1]DATA1415!$E$2:$E$1048576,$A$166,[1]DATA1415!$F$2:$F$1048576,$B$166)+ SUMIFS([1]DATA1415!$R$2:$R$1048576,[1]DATA1415!$C$2:$C$1048576,A66,[1]DATA1415!$E$2:$E$1048576,$A$166,[1]DATA1415!$F$2:$F$1048576,$B$166)-(SUMIFS([1]DATA1415!$I$2:$I$1048576,[1]DATA1415!$C$2:$C$1048576,A66,[1]DATA1415!$E$2:$E$1048576,$A$163,[1]DATA1415!$F$2:$F$1048576,$B$166)+ SUMIFS([1]DATA1415!$R$2:$R$1048576,[1]DATA1415!$C$2:$C$1048576,A66,[1]DATA1415!$E$2:$E$1048576,$A$163,[1]DATA1415!$F$2:$F$1048576,$B$166))</f>
        <v>8413</v>
      </c>
      <c r="J66" s="38">
        <f t="shared" si="106"/>
        <v>62</v>
      </c>
      <c r="K66" s="38">
        <f>ROUND(VLOOKUP($A66,'[1]TRG 1415'!$A$2:$N$119,7,FALSE)/12*$B$163,0)</f>
        <v>750</v>
      </c>
      <c r="L66" s="38">
        <f>SUMIFS([1]DATA1415!$N$2:$N$1048576,[1]DATA1415!$C$2:$C$1048576,A66,[1]DATA1415!$E$2:$E$1048576,$A$166,[1]DATA1415!$F$2:$F$1048576,$B$166)+ SUMIFS([1]DATA1415!$S$2:$S$1048576,[1]DATA1415!$C$2:$C$1048576,A66,[1]DATA1415!$E$2:$E$1048576,$A$166,[1]DATA1415!$F$2:$F$1048576,$B$166)-(SUMIFS([1]DATA1415!$N$2:$N$1048576,[1]DATA1415!$C$2:$C$1048576,A66,[1]DATA1415!$E$2:$E$1048576,$A$163,[1]DATA1415!$F$2:$F$1048576,$B$166)+ SUMIFS([1]DATA1415!$S$2:$S$1048576,[1]DATA1415!$C$2:$C$1048576,A66,[1]DATA1415!$E$2:$E$1048576,$A$163,[1]DATA1415!$F$2:$F$1048576,$B$166))</f>
        <v>914</v>
      </c>
      <c r="M66" s="38">
        <f t="shared" si="107"/>
        <v>122</v>
      </c>
      <c r="N66" s="38">
        <f>ROUND(VLOOKUP($A66,'[1]TRG 1415'!$A$2:$N$119,8,FALSE)/12*$B$163,0)</f>
        <v>750</v>
      </c>
      <c r="O66" s="38">
        <f>SUMIFS([1]DATA1415!$M$2:$M$1048576,[1]DATA1415!$C$2:$C$1048576,A66,[1]DATA1415!$E$2:$E$1048576,$A$166,[1]DATA1415!$F$2:$F$1048576,$B$166)-SUMIFS([1]DATA1415!$M$2:$M$1048576,[1]DATA1415!$C$2:$C$1048576,A66,[1]DATA1415!$E$2:$E$1048576,$A$163,[1]DATA1415!$F$2:$F$1048576,$B$166)</f>
        <v>703</v>
      </c>
      <c r="P66" s="38">
        <f t="shared" si="108"/>
        <v>94</v>
      </c>
      <c r="Q66" s="38">
        <f>ROUND(VLOOKUP($A66,'[1]TRG 1415'!$A$2:$N$119,9,FALSE)/12*$B$163,0)</f>
        <v>1200</v>
      </c>
      <c r="R66" s="38">
        <f>SUMIFS([1]DATA1415!$U$2:$U$1048576,[1]DATA1415!$C$2:$C$1048576,A66,[1]DATA1415!$E$2:$E$1048576,$A$166,[1]DATA1415!$F$2:$F$1048576,$B$166)-SUMIFS([1]DATA1415!$U$2:$U$1048576,[1]DATA1415!$C$2:$C$1048576,A66,[1]DATA1415!$E$2:$E$1048576,$A$163,[1]DATA1415!$F$2:$F$1048576,$B$166)</f>
        <v>1181</v>
      </c>
      <c r="S66" s="38">
        <f t="shared" si="109"/>
        <v>98</v>
      </c>
      <c r="T66" s="38">
        <f>ROUND(VLOOKUP($A66,'[1]TRG 1415'!$A$2:$N$119,11,FALSE)/12*$B$163,0)</f>
        <v>3000</v>
      </c>
      <c r="U66" s="38">
        <f>SUMIFS([1]DATA1415!$Y$2:$Y$1048576,[1]DATA1415!$C$2:$C$1048576,A66,[1]DATA1415!$E$2:$E$1048576,$A$166,[1]DATA1415!$F$2:$F$1048576,$B$166)-SUMIFS([1]DATA1415!$Y$2:$Y$1048576,[1]DATA1415!$C$2:$C$1048576,A66,[1]DATA1415!$E$2:$E$1048576,$A$163,[1]DATA1415!$F$2:$F$1048576,$B$166)</f>
        <v>2986</v>
      </c>
      <c r="V66" s="38">
        <f t="shared" si="110"/>
        <v>100</v>
      </c>
      <c r="W66" s="38">
        <f>ROUND(VLOOKUP($A66,'[1]TRG 1415'!$A$2:$N$119,10,FALSE)/12*$B$163,0)</f>
        <v>1500</v>
      </c>
      <c r="X66" s="38">
        <f>SUMIFS([1]DATA1415!$X$2:$X$1048576,[1]DATA1415!$C$2:$C$1048576,A66,[1]DATA1415!$E$2:$E$1048576,$A$166,[1]DATA1415!$F$2:$F$1048576,$B$166)-SUMIFS([1]DATA1415!$X$2:$X$1048576,[1]DATA1415!$C$2:$C$1048576,A66,[1]DATA1415!$E$2:$E$1048576,$A$163,[1]DATA1415!$F$2:$F$1048576,$B$166)</f>
        <v>1729</v>
      </c>
      <c r="Y66" s="38">
        <f t="shared" si="111"/>
        <v>115</v>
      </c>
      <c r="Z66" s="38">
        <f>ROUND(VLOOKUP($A66,'[1]TRG 1415'!$A$2:$N$119,12,FALSE)/12*$B$163,0)</f>
        <v>900</v>
      </c>
      <c r="AA66" s="38">
        <f>SUMIFS([1]DATA1415!$Z$2:$Z$1048576,[1]DATA1415!$C$2:$C$1048576,A66,[1]DATA1415!$E$2:$E$1048576,$A$166,[1]DATA1415!$F$2:$F$1048576,$B$166)-SUMIFS([1]DATA1415!$Z$2:$Z$1048576,[1]DATA1415!$C$2:$C$1048576,A66,[1]DATA1415!$E$2:$E$1048576,$A$163,[1]DATA1415!$F$2:$F$1048576,$B$166)</f>
        <v>738</v>
      </c>
      <c r="AB66" s="38">
        <f t="shared" si="112"/>
        <v>82</v>
      </c>
      <c r="AC66" s="38">
        <f>ROUND(VLOOKUP($A66,'[1]TRG 1415'!$A$2:$N$119,13,FALSE)/12*$B$163,0)</f>
        <v>57000</v>
      </c>
      <c r="AD66" s="38">
        <f>SUMIFS([1]DATA1415!$V$2:$V$1048576,[1]DATA1415!$C$2:$C$1048576,A66,[1]DATA1415!$E$2:$E$1048576,$A$166,[1]DATA1415!$F$2:$F$1048576,$B$166)-SUMIFS([1]DATA1415!$V$2:$V$1048576,[1]DATA1415!$C$2:$C$1048576,A66,[1]DATA1415!$E$2:$E$1048576,$A$163,[1]DATA1415!$F$2:$F$1048576,$B$166)</f>
        <v>74942</v>
      </c>
      <c r="AE66" s="38">
        <f t="shared" si="113"/>
        <v>131</v>
      </c>
      <c r="AF66" s="38">
        <f>IF(VLOOKUP($A66,'[1]TRG 1415'!$A$2:$N$119,4,FALSE)&gt;0,80,0)</f>
        <v>80</v>
      </c>
      <c r="AG66" s="39">
        <f>ROUND((SUMIFS([1]DATA1415!$L$2:$L$1048576,[1]DATA1415!$C$2:$C$1048576,A66,[1]DATA1415!$E$2:$E$1048576,$A$166,[1]DATA1415!$F$2:$F$1048576,$B$166)-SUMIFS([1]DATA1415!$L$2:$L$1048576,[1]DATA1415!$C$2:$C$1048576,A66,[1]DATA1415!$E$2:$E$1048576,$A$163,[1]DATA1415!$F$2:$F$1048576,$B$166))*100/(VLOOKUP($A66,'[1]TRG 1415'!$A$2:$N$119,4,FALSE)*$H$162),0)</f>
        <v>63</v>
      </c>
      <c r="AH66" s="38">
        <f t="shared" si="114"/>
        <v>79</v>
      </c>
      <c r="AI66" s="39">
        <f t="shared" si="115"/>
        <v>99</v>
      </c>
      <c r="AJ66" s="40" t="str">
        <f t="shared" si="116"/>
        <v>A</v>
      </c>
      <c r="AK66" s="41"/>
      <c r="AL66" s="42"/>
      <c r="AM66" s="43"/>
      <c r="AN66" s="41"/>
      <c r="AO66" s="44">
        <f>VLOOKUP(A66,'[1]TRG 1415'!$A$2:$N$119,14,FALSE)</f>
        <v>10</v>
      </c>
      <c r="AS66" s="45" t="str">
        <f t="shared" si="117"/>
        <v>A</v>
      </c>
      <c r="AT66" s="41">
        <f t="shared" si="16"/>
        <v>1</v>
      </c>
      <c r="AU66" s="41" t="str">
        <f t="shared" si="13"/>
        <v/>
      </c>
      <c r="AV66" s="41" t="str">
        <f t="shared" si="14"/>
        <v/>
      </c>
      <c r="AW66" s="41">
        <f t="shared" si="118"/>
        <v>6</v>
      </c>
    </row>
    <row r="67" spans="1:51" ht="21" outlineLevel="2">
      <c r="A67" s="34">
        <v>607</v>
      </c>
      <c r="B67" s="35" t="s">
        <v>55</v>
      </c>
      <c r="C67" s="36" t="s">
        <v>113</v>
      </c>
      <c r="D67" s="37">
        <v>30</v>
      </c>
      <c r="E67" s="38">
        <f>ROUND(VLOOKUP($A67,'[1]TRG 1415'!$A$2:$N$119,5,FALSE)/12*$B$163,0)</f>
        <v>67500</v>
      </c>
      <c r="F67" s="38">
        <f>SUMIFS([1]DATA1415!$G$2:$G$1048576,[1]DATA1415!$C$2:$C$1048576,A67,[1]DATA1415!$E$2:$E$1048576,$A$166,[1]DATA1415!$F$2:$F$1048576,$B$166)+ SUMIFS([1]DATA1415!$H$2:$H$1048576,[1]DATA1415!$C$2:$C$1048576,A67,[1]DATA1415!$E$2:$E$1048576,$A$166,[1]DATA1415!$F$2:$F$1048576,$B$166)+SUMIFS([1]DATA1415!$Q$2:$Q$1048576,[1]DATA1415!$C$2:$C$1048576,A67,[1]DATA1415!$E$2:$E$1048576,$A$166,[1]DATA1415!$F$2:$F$1048576,$B$166)-(SUMIFS([1]DATA1415!$G$2:$G$1048576,[1]DATA1415!$C$2:$C$1048576,A67,[1]DATA1415!$E$2:$E$1048576,$A$163,[1]DATA1415!$F$2:$F$1048576,$B$166)+ SUMIFS([1]DATA1415!$H$2:$H$1048576,[1]DATA1415!$C$2:$C$1048576,A67,[1]DATA1415!$E$2:$E$1048576,$A$163,[1]DATA1415!$F$2:$F$1048576,$B$166)+SUMIFS([1]DATA1415!$Q$2:$Q$1048576,[1]DATA1415!$C$2:$C$1048576,A67,[1]DATA1415!$E$2:$E$1048576,$A$163,[1]DATA1415!$F$2:$F$1048576,$B$166))</f>
        <v>88443</v>
      </c>
      <c r="G67" s="38">
        <f t="shared" si="105"/>
        <v>131</v>
      </c>
      <c r="H67" s="38">
        <f>ROUND(VLOOKUP($A67,'[1]TRG 1415'!$A$2:$N$119,6,FALSE)/12*$B$163,0)</f>
        <v>4200</v>
      </c>
      <c r="I67" s="38">
        <f>SUMIFS([1]DATA1415!$I$2:$I$1048576,[1]DATA1415!$C$2:$C$1048576,A67,[1]DATA1415!$E$2:$E$1048576,$A$166,[1]DATA1415!$F$2:$F$1048576,$B$166)+ SUMIFS([1]DATA1415!$R$2:$R$1048576,[1]DATA1415!$C$2:$C$1048576,A67,[1]DATA1415!$E$2:$E$1048576,$A$166,[1]DATA1415!$F$2:$F$1048576,$B$166)-(SUMIFS([1]DATA1415!$I$2:$I$1048576,[1]DATA1415!$C$2:$C$1048576,A67,[1]DATA1415!$E$2:$E$1048576,$A$163,[1]DATA1415!$F$2:$F$1048576,$B$166)+ SUMIFS([1]DATA1415!$R$2:$R$1048576,[1]DATA1415!$C$2:$C$1048576,A67,[1]DATA1415!$E$2:$E$1048576,$A$163,[1]DATA1415!$F$2:$F$1048576,$B$166))</f>
        <v>3558</v>
      </c>
      <c r="J67" s="38">
        <f t="shared" si="106"/>
        <v>85</v>
      </c>
      <c r="K67" s="38">
        <f>ROUND(VLOOKUP($A67,'[1]TRG 1415'!$A$2:$N$119,7,FALSE)/12*$B$163,0)</f>
        <v>150</v>
      </c>
      <c r="L67" s="38">
        <f>SUMIFS([1]DATA1415!$N$2:$N$1048576,[1]DATA1415!$C$2:$C$1048576,A67,[1]DATA1415!$E$2:$E$1048576,$A$166,[1]DATA1415!$F$2:$F$1048576,$B$166)+ SUMIFS([1]DATA1415!$S$2:$S$1048576,[1]DATA1415!$C$2:$C$1048576,A67,[1]DATA1415!$E$2:$E$1048576,$A$166,[1]DATA1415!$F$2:$F$1048576,$B$166)-(SUMIFS([1]DATA1415!$N$2:$N$1048576,[1]DATA1415!$C$2:$C$1048576,A67,[1]DATA1415!$E$2:$E$1048576,$A$163,[1]DATA1415!$F$2:$F$1048576,$B$166)+ SUMIFS([1]DATA1415!$S$2:$S$1048576,[1]DATA1415!$C$2:$C$1048576,A67,[1]DATA1415!$E$2:$E$1048576,$A$163,[1]DATA1415!$F$2:$F$1048576,$B$166))</f>
        <v>134</v>
      </c>
      <c r="M67" s="38">
        <f t="shared" si="107"/>
        <v>89</v>
      </c>
      <c r="N67" s="38">
        <f>ROUND(VLOOKUP($A67,'[1]TRG 1415'!$A$2:$N$119,8,FALSE)/12*$B$163,0)</f>
        <v>300</v>
      </c>
      <c r="O67" s="38">
        <f>SUMIFS([1]DATA1415!$M$2:$M$1048576,[1]DATA1415!$C$2:$C$1048576,A67,[1]DATA1415!$E$2:$E$1048576,$A$166,[1]DATA1415!$F$2:$F$1048576,$B$166)-SUMIFS([1]DATA1415!$M$2:$M$1048576,[1]DATA1415!$C$2:$C$1048576,A67,[1]DATA1415!$E$2:$E$1048576,$A$163,[1]DATA1415!$F$2:$F$1048576,$B$166)</f>
        <v>165</v>
      </c>
      <c r="P67" s="38">
        <f t="shared" si="108"/>
        <v>55</v>
      </c>
      <c r="Q67" s="38">
        <f>ROUND(VLOOKUP($A67,'[1]TRG 1415'!$A$2:$N$119,9,FALSE)/12*$B$163,0)</f>
        <v>300</v>
      </c>
      <c r="R67" s="38">
        <f>SUMIFS([1]DATA1415!$U$2:$U$1048576,[1]DATA1415!$C$2:$C$1048576,A67,[1]DATA1415!$E$2:$E$1048576,$A$166,[1]DATA1415!$F$2:$F$1048576,$B$166)-SUMIFS([1]DATA1415!$U$2:$U$1048576,[1]DATA1415!$C$2:$C$1048576,A67,[1]DATA1415!$E$2:$E$1048576,$A$163,[1]DATA1415!$F$2:$F$1048576,$B$166)</f>
        <v>353</v>
      </c>
      <c r="S67" s="38">
        <f t="shared" si="109"/>
        <v>118</v>
      </c>
      <c r="T67" s="38">
        <f>ROUND(VLOOKUP($A67,'[1]TRG 1415'!$A$2:$N$119,11,FALSE)/12*$B$163,0)</f>
        <v>900</v>
      </c>
      <c r="U67" s="38">
        <f>SUMIFS([1]DATA1415!$Y$2:$Y$1048576,[1]DATA1415!$C$2:$C$1048576,A67,[1]DATA1415!$E$2:$E$1048576,$A$166,[1]DATA1415!$F$2:$F$1048576,$B$166)-SUMIFS([1]DATA1415!$Y$2:$Y$1048576,[1]DATA1415!$C$2:$C$1048576,A67,[1]DATA1415!$E$2:$E$1048576,$A$163,[1]DATA1415!$F$2:$F$1048576,$B$166)</f>
        <v>1891</v>
      </c>
      <c r="V67" s="38">
        <f t="shared" si="110"/>
        <v>210</v>
      </c>
      <c r="W67" s="38">
        <f>ROUND(VLOOKUP($A67,'[1]TRG 1415'!$A$2:$N$119,10,FALSE)/12*$B$163,0)</f>
        <v>0</v>
      </c>
      <c r="X67" s="38">
        <f>SUMIFS([1]DATA1415!$X$2:$X$1048576,[1]DATA1415!$C$2:$C$1048576,A67,[1]DATA1415!$E$2:$E$1048576,$A$166,[1]DATA1415!$F$2:$F$1048576,$B$166)-SUMIFS([1]DATA1415!$X$2:$X$1048576,[1]DATA1415!$C$2:$C$1048576,A67,[1]DATA1415!$E$2:$E$1048576,$A$163,[1]DATA1415!$F$2:$F$1048576,$B$166)</f>
        <v>0</v>
      </c>
      <c r="Y67" s="38">
        <f t="shared" si="111"/>
        <v>0</v>
      </c>
      <c r="Z67" s="38">
        <f>ROUND(VLOOKUP($A67,'[1]TRG 1415'!$A$2:$N$119,12,FALSE)/12*$B$163,0)</f>
        <v>125</v>
      </c>
      <c r="AA67" s="38">
        <f>SUMIFS([1]DATA1415!$Z$2:$Z$1048576,[1]DATA1415!$C$2:$C$1048576,A67,[1]DATA1415!$E$2:$E$1048576,$A$166,[1]DATA1415!$F$2:$F$1048576,$B$166)-SUMIFS([1]DATA1415!$Z$2:$Z$1048576,[1]DATA1415!$C$2:$C$1048576,A67,[1]DATA1415!$E$2:$E$1048576,$A$163,[1]DATA1415!$F$2:$F$1048576,$B$166)</f>
        <v>224</v>
      </c>
      <c r="AB67" s="38">
        <f t="shared" si="112"/>
        <v>179</v>
      </c>
      <c r="AC67" s="38">
        <f>ROUND(VLOOKUP($A67,'[1]TRG 1415'!$A$2:$N$119,13,FALSE)/12*$B$163,0)</f>
        <v>14400</v>
      </c>
      <c r="AD67" s="38">
        <f>SUMIFS([1]DATA1415!$V$2:$V$1048576,[1]DATA1415!$C$2:$C$1048576,A67,[1]DATA1415!$E$2:$E$1048576,$A$166,[1]DATA1415!$F$2:$F$1048576,$B$166)-SUMIFS([1]DATA1415!$V$2:$V$1048576,[1]DATA1415!$C$2:$C$1048576,A67,[1]DATA1415!$E$2:$E$1048576,$A$163,[1]DATA1415!$F$2:$F$1048576,$B$166)</f>
        <v>21855</v>
      </c>
      <c r="AE67" s="38">
        <f t="shared" si="113"/>
        <v>152</v>
      </c>
      <c r="AF67" s="38">
        <f>IF(VLOOKUP($A67,'[1]TRG 1415'!$A$2:$N$119,4,FALSE)&gt;0,80,0)</f>
        <v>80</v>
      </c>
      <c r="AG67" s="39">
        <f>ROUND((SUMIFS([1]DATA1415!$L$2:$L$1048576,[1]DATA1415!$C$2:$C$1048576,A67,[1]DATA1415!$E$2:$E$1048576,$A$166,[1]DATA1415!$F$2:$F$1048576,$B$166)-SUMIFS([1]DATA1415!$L$2:$L$1048576,[1]DATA1415!$C$2:$C$1048576,A67,[1]DATA1415!$E$2:$E$1048576,$A$163,[1]DATA1415!$F$2:$F$1048576,$B$166))*100/(VLOOKUP($A67,'[1]TRG 1415'!$A$2:$N$119,4,FALSE)*$H$162),0)</f>
        <v>84</v>
      </c>
      <c r="AH67" s="38">
        <f t="shared" si="114"/>
        <v>105</v>
      </c>
      <c r="AI67" s="39">
        <f t="shared" si="115"/>
        <v>125</v>
      </c>
      <c r="AJ67" s="40" t="str">
        <f t="shared" si="116"/>
        <v>A</v>
      </c>
      <c r="AK67" s="41"/>
      <c r="AL67" s="42"/>
      <c r="AM67" s="43"/>
      <c r="AN67" s="41"/>
      <c r="AO67" s="44">
        <f>VLOOKUP(A67,'[1]TRG 1415'!$A$2:$N$119,14,FALSE)</f>
        <v>9</v>
      </c>
      <c r="AS67" s="45" t="str">
        <f t="shared" si="117"/>
        <v>A</v>
      </c>
      <c r="AT67" s="41">
        <f t="shared" si="16"/>
        <v>1</v>
      </c>
      <c r="AU67" s="41" t="str">
        <f t="shared" si="13"/>
        <v/>
      </c>
      <c r="AV67" s="41" t="str">
        <f t="shared" si="14"/>
        <v/>
      </c>
      <c r="AW67" s="41">
        <f t="shared" si="118"/>
        <v>6</v>
      </c>
    </row>
    <row r="68" spans="1:51" ht="21" outlineLevel="2">
      <c r="A68" s="34">
        <v>608</v>
      </c>
      <c r="B68" s="35" t="s">
        <v>55</v>
      </c>
      <c r="C68" s="36" t="s">
        <v>114</v>
      </c>
      <c r="D68" s="37">
        <v>30</v>
      </c>
      <c r="E68" s="38">
        <f>ROUND(VLOOKUP($A68,'[1]TRG 1415'!$A$2:$N$119,5,FALSE)/12*$B$163,0)</f>
        <v>67500</v>
      </c>
      <c r="F68" s="38">
        <f>SUMIFS([1]DATA1415!$G$2:$G$1048576,[1]DATA1415!$C$2:$C$1048576,A68,[1]DATA1415!$E$2:$E$1048576,$A$166,[1]DATA1415!$F$2:$F$1048576,$B$166)+ SUMIFS([1]DATA1415!$H$2:$H$1048576,[1]DATA1415!$C$2:$C$1048576,A68,[1]DATA1415!$E$2:$E$1048576,$A$166,[1]DATA1415!$F$2:$F$1048576,$B$166)+SUMIFS([1]DATA1415!$Q$2:$Q$1048576,[1]DATA1415!$C$2:$C$1048576,A68,[1]DATA1415!$E$2:$E$1048576,$A$166,[1]DATA1415!$F$2:$F$1048576,$B$166)-(SUMIFS([1]DATA1415!$G$2:$G$1048576,[1]DATA1415!$C$2:$C$1048576,A68,[1]DATA1415!$E$2:$E$1048576,$A$163,[1]DATA1415!$F$2:$F$1048576,$B$166)+ SUMIFS([1]DATA1415!$H$2:$H$1048576,[1]DATA1415!$C$2:$C$1048576,A68,[1]DATA1415!$E$2:$E$1048576,$A$163,[1]DATA1415!$F$2:$F$1048576,$B$166)+SUMIFS([1]DATA1415!$Q$2:$Q$1048576,[1]DATA1415!$C$2:$C$1048576,A68,[1]DATA1415!$E$2:$E$1048576,$A$163,[1]DATA1415!$F$2:$F$1048576,$B$166))</f>
        <v>93121</v>
      </c>
      <c r="G68" s="38">
        <f t="shared" si="105"/>
        <v>138</v>
      </c>
      <c r="H68" s="38">
        <f>ROUND(VLOOKUP($A68,'[1]TRG 1415'!$A$2:$N$119,6,FALSE)/12*$B$163,0)</f>
        <v>4200</v>
      </c>
      <c r="I68" s="38">
        <f>SUMIFS([1]DATA1415!$I$2:$I$1048576,[1]DATA1415!$C$2:$C$1048576,A68,[1]DATA1415!$E$2:$E$1048576,$A$166,[1]DATA1415!$F$2:$F$1048576,$B$166)+ SUMIFS([1]DATA1415!$R$2:$R$1048576,[1]DATA1415!$C$2:$C$1048576,A68,[1]DATA1415!$E$2:$E$1048576,$A$166,[1]DATA1415!$F$2:$F$1048576,$B$166)-(SUMIFS([1]DATA1415!$I$2:$I$1048576,[1]DATA1415!$C$2:$C$1048576,A68,[1]DATA1415!$E$2:$E$1048576,$A$163,[1]DATA1415!$F$2:$F$1048576,$B$166)+ SUMIFS([1]DATA1415!$R$2:$R$1048576,[1]DATA1415!$C$2:$C$1048576,A68,[1]DATA1415!$E$2:$E$1048576,$A$163,[1]DATA1415!$F$2:$F$1048576,$B$166))</f>
        <v>6022</v>
      </c>
      <c r="J68" s="38">
        <f t="shared" si="106"/>
        <v>143</v>
      </c>
      <c r="K68" s="38">
        <f>ROUND(VLOOKUP($A68,'[1]TRG 1415'!$A$2:$N$119,7,FALSE)/12*$B$163,0)</f>
        <v>150</v>
      </c>
      <c r="L68" s="38">
        <f>SUMIFS([1]DATA1415!$N$2:$N$1048576,[1]DATA1415!$C$2:$C$1048576,A68,[1]DATA1415!$E$2:$E$1048576,$A$166,[1]DATA1415!$F$2:$F$1048576,$B$166)+ SUMIFS([1]DATA1415!$S$2:$S$1048576,[1]DATA1415!$C$2:$C$1048576,A68,[1]DATA1415!$E$2:$E$1048576,$A$166,[1]DATA1415!$F$2:$F$1048576,$B$166)-(SUMIFS([1]DATA1415!$N$2:$N$1048576,[1]DATA1415!$C$2:$C$1048576,A68,[1]DATA1415!$E$2:$E$1048576,$A$163,[1]DATA1415!$F$2:$F$1048576,$B$166)+ SUMIFS([1]DATA1415!$S$2:$S$1048576,[1]DATA1415!$C$2:$C$1048576,A68,[1]DATA1415!$E$2:$E$1048576,$A$163,[1]DATA1415!$F$2:$F$1048576,$B$166))</f>
        <v>94</v>
      </c>
      <c r="M68" s="38">
        <f t="shared" si="107"/>
        <v>63</v>
      </c>
      <c r="N68" s="38">
        <f>ROUND(VLOOKUP($A68,'[1]TRG 1415'!$A$2:$N$119,8,FALSE)/12*$B$163,0)</f>
        <v>300</v>
      </c>
      <c r="O68" s="38">
        <f>SUMIFS([1]DATA1415!$M$2:$M$1048576,[1]DATA1415!$C$2:$C$1048576,A68,[1]DATA1415!$E$2:$E$1048576,$A$166,[1]DATA1415!$F$2:$F$1048576,$B$166)-SUMIFS([1]DATA1415!$M$2:$M$1048576,[1]DATA1415!$C$2:$C$1048576,A68,[1]DATA1415!$E$2:$E$1048576,$A$163,[1]DATA1415!$F$2:$F$1048576,$B$166)</f>
        <v>59</v>
      </c>
      <c r="P68" s="38">
        <f t="shared" si="108"/>
        <v>20</v>
      </c>
      <c r="Q68" s="38">
        <f>ROUND(VLOOKUP($A68,'[1]TRG 1415'!$A$2:$N$119,9,FALSE)/12*$B$163,0)</f>
        <v>300</v>
      </c>
      <c r="R68" s="38">
        <f>SUMIFS([1]DATA1415!$U$2:$U$1048576,[1]DATA1415!$C$2:$C$1048576,A68,[1]DATA1415!$E$2:$E$1048576,$A$166,[1]DATA1415!$F$2:$F$1048576,$B$166)-SUMIFS([1]DATA1415!$U$2:$U$1048576,[1]DATA1415!$C$2:$C$1048576,A68,[1]DATA1415!$E$2:$E$1048576,$A$163,[1]DATA1415!$F$2:$F$1048576,$B$166)</f>
        <v>278</v>
      </c>
      <c r="S68" s="38">
        <f t="shared" si="109"/>
        <v>93</v>
      </c>
      <c r="T68" s="38">
        <f>ROUND(VLOOKUP($A68,'[1]TRG 1415'!$A$2:$N$119,11,FALSE)/12*$B$163,0)</f>
        <v>900</v>
      </c>
      <c r="U68" s="38">
        <f>SUMIFS([1]DATA1415!$Y$2:$Y$1048576,[1]DATA1415!$C$2:$C$1048576,A68,[1]DATA1415!$E$2:$E$1048576,$A$166,[1]DATA1415!$F$2:$F$1048576,$B$166)-SUMIFS([1]DATA1415!$Y$2:$Y$1048576,[1]DATA1415!$C$2:$C$1048576,A68,[1]DATA1415!$E$2:$E$1048576,$A$163,[1]DATA1415!$F$2:$F$1048576,$B$166)</f>
        <v>1358</v>
      </c>
      <c r="V68" s="38">
        <f t="shared" si="110"/>
        <v>151</v>
      </c>
      <c r="W68" s="38">
        <f>ROUND(VLOOKUP($A68,'[1]TRG 1415'!$A$2:$N$119,10,FALSE)/12*$B$163,0)</f>
        <v>0</v>
      </c>
      <c r="X68" s="38">
        <f>SUMIFS([1]DATA1415!$X$2:$X$1048576,[1]DATA1415!$C$2:$C$1048576,A68,[1]DATA1415!$E$2:$E$1048576,$A$166,[1]DATA1415!$F$2:$F$1048576,$B$166)-SUMIFS([1]DATA1415!$X$2:$X$1048576,[1]DATA1415!$C$2:$C$1048576,A68,[1]DATA1415!$E$2:$E$1048576,$A$163,[1]DATA1415!$F$2:$F$1048576,$B$166)</f>
        <v>0</v>
      </c>
      <c r="Y68" s="38">
        <f t="shared" si="111"/>
        <v>0</v>
      </c>
      <c r="Z68" s="38">
        <f>ROUND(VLOOKUP($A68,'[1]TRG 1415'!$A$2:$N$119,12,FALSE)/12*$B$163,0)</f>
        <v>125</v>
      </c>
      <c r="AA68" s="38">
        <f>SUMIFS([1]DATA1415!$Z$2:$Z$1048576,[1]DATA1415!$C$2:$C$1048576,A68,[1]DATA1415!$E$2:$E$1048576,$A$166,[1]DATA1415!$F$2:$F$1048576,$B$166)-SUMIFS([1]DATA1415!$Z$2:$Z$1048576,[1]DATA1415!$C$2:$C$1048576,A68,[1]DATA1415!$E$2:$E$1048576,$A$163,[1]DATA1415!$F$2:$F$1048576,$B$166)</f>
        <v>30</v>
      </c>
      <c r="AB68" s="38">
        <f t="shared" si="112"/>
        <v>24</v>
      </c>
      <c r="AC68" s="38">
        <f>ROUND(VLOOKUP($A68,'[1]TRG 1415'!$A$2:$N$119,13,FALSE)/12*$B$163,0)</f>
        <v>14400</v>
      </c>
      <c r="AD68" s="38">
        <f>SUMIFS([1]DATA1415!$V$2:$V$1048576,[1]DATA1415!$C$2:$C$1048576,A68,[1]DATA1415!$E$2:$E$1048576,$A$166,[1]DATA1415!$F$2:$F$1048576,$B$166)-SUMIFS([1]DATA1415!$V$2:$V$1048576,[1]DATA1415!$C$2:$C$1048576,A68,[1]DATA1415!$E$2:$E$1048576,$A$163,[1]DATA1415!$F$2:$F$1048576,$B$166)</f>
        <v>25116</v>
      </c>
      <c r="AE68" s="38">
        <f t="shared" si="113"/>
        <v>174</v>
      </c>
      <c r="AF68" s="38">
        <f>IF(VLOOKUP($A68,'[1]TRG 1415'!$A$2:$N$119,4,FALSE)&gt;0,80,0)</f>
        <v>80</v>
      </c>
      <c r="AG68" s="39">
        <f>ROUND((SUMIFS([1]DATA1415!$L$2:$L$1048576,[1]DATA1415!$C$2:$C$1048576,A68,[1]DATA1415!$E$2:$E$1048576,$A$166,[1]DATA1415!$F$2:$F$1048576,$B$166)-SUMIFS([1]DATA1415!$L$2:$L$1048576,[1]DATA1415!$C$2:$C$1048576,A68,[1]DATA1415!$E$2:$E$1048576,$A$163,[1]DATA1415!$F$2:$F$1048576,$B$166))*100/(VLOOKUP($A68,'[1]TRG 1415'!$A$2:$N$119,4,FALSE)*$H$162),0)</f>
        <v>130</v>
      </c>
      <c r="AH68" s="38">
        <f t="shared" si="114"/>
        <v>163</v>
      </c>
      <c r="AI68" s="39">
        <f t="shared" si="115"/>
        <v>108</v>
      </c>
      <c r="AJ68" s="40" t="str">
        <f t="shared" si="116"/>
        <v>A</v>
      </c>
      <c r="AK68" s="41"/>
      <c r="AL68" s="42"/>
      <c r="AM68" s="43"/>
      <c r="AN68" s="41"/>
      <c r="AO68" s="44">
        <f>VLOOKUP(A68,'[1]TRG 1415'!$A$2:$N$119,14,FALSE)</f>
        <v>9</v>
      </c>
      <c r="AS68" s="45" t="str">
        <f t="shared" si="117"/>
        <v>A</v>
      </c>
      <c r="AT68" s="41">
        <f t="shared" si="16"/>
        <v>1</v>
      </c>
      <c r="AU68" s="41" t="str">
        <f t="shared" si="13"/>
        <v/>
      </c>
      <c r="AV68" s="41" t="str">
        <f t="shared" si="14"/>
        <v/>
      </c>
      <c r="AW68" s="41">
        <f t="shared" si="118"/>
        <v>6</v>
      </c>
    </row>
    <row r="69" spans="1:51" ht="21.75" outlineLevel="1" thickBot="1">
      <c r="A69" s="34"/>
      <c r="B69" s="35"/>
      <c r="C69" s="34" t="s">
        <v>25</v>
      </c>
      <c r="D69" s="47">
        <f>SUBTOTAL(9,D61:D68)</f>
        <v>760</v>
      </c>
      <c r="E69" s="48">
        <f>SUBTOTAL(9,E61:E68)</f>
        <v>1057458</v>
      </c>
      <c r="F69" s="48">
        <f>SUBTOTAL(9,F61:F68)</f>
        <v>1093946</v>
      </c>
      <c r="G69" s="49">
        <f>IF(E69=0,0,ROUND(F69/E69*100,0))</f>
        <v>103</v>
      </c>
      <c r="H69" s="48">
        <f t="shared" ref="H69:I69" si="119">SUBTOTAL(9,H61:H68)</f>
        <v>101700</v>
      </c>
      <c r="I69" s="48">
        <f t="shared" si="119"/>
        <v>76230</v>
      </c>
      <c r="J69" s="49">
        <f t="shared" si="106"/>
        <v>75</v>
      </c>
      <c r="K69" s="48">
        <f t="shared" ref="K69:L69" si="120">SUBTOTAL(9,K61:K68)</f>
        <v>6000</v>
      </c>
      <c r="L69" s="48">
        <f t="shared" si="120"/>
        <v>5408</v>
      </c>
      <c r="M69" s="49">
        <f t="shared" si="107"/>
        <v>90</v>
      </c>
      <c r="N69" s="48">
        <f t="shared" ref="N69:O69" si="121">SUBTOTAL(9,N61:N68)</f>
        <v>4476</v>
      </c>
      <c r="O69" s="48">
        <f t="shared" si="121"/>
        <v>4278</v>
      </c>
      <c r="P69" s="49">
        <f t="shared" si="108"/>
        <v>96</v>
      </c>
      <c r="Q69" s="48">
        <f t="shared" ref="Q69:R69" si="122">SUBTOTAL(9,Q61:Q68)</f>
        <v>7800</v>
      </c>
      <c r="R69" s="48">
        <f t="shared" si="122"/>
        <v>7875</v>
      </c>
      <c r="S69" s="49">
        <f t="shared" si="109"/>
        <v>101</v>
      </c>
      <c r="T69" s="48">
        <f t="shared" ref="T69:U69" si="123">SUBTOTAL(9,T61:T68)</f>
        <v>21600</v>
      </c>
      <c r="U69" s="48">
        <f t="shared" si="123"/>
        <v>23377</v>
      </c>
      <c r="V69" s="49">
        <f t="shared" si="110"/>
        <v>108</v>
      </c>
      <c r="W69" s="48">
        <f t="shared" ref="W69:X69" si="124">SUBTOTAL(9,W61:W68)</f>
        <v>8700</v>
      </c>
      <c r="X69" s="48">
        <f t="shared" si="124"/>
        <v>13958</v>
      </c>
      <c r="Y69" s="49">
        <f t="shared" si="111"/>
        <v>160</v>
      </c>
      <c r="Z69" s="48">
        <f t="shared" ref="Z69:AA69" si="125">SUBTOTAL(9,Z61:Z68)</f>
        <v>6850</v>
      </c>
      <c r="AA69" s="48">
        <f t="shared" si="125"/>
        <v>6008</v>
      </c>
      <c r="AB69" s="49">
        <f t="shared" si="112"/>
        <v>88</v>
      </c>
      <c r="AC69" s="48">
        <f t="shared" ref="AC69:AD69" si="126">SUBTOTAL(9,AC61:AC68)</f>
        <v>364800</v>
      </c>
      <c r="AD69" s="48">
        <f t="shared" si="126"/>
        <v>423379</v>
      </c>
      <c r="AE69" s="49">
        <f t="shared" si="113"/>
        <v>116</v>
      </c>
      <c r="AF69" s="48">
        <f>SUBTOTAL(9,AF61:AF68)/COUNTIF(AF61:AF68,"=80")</f>
        <v>80</v>
      </c>
      <c r="AG69" s="49">
        <f>ROUND(SUBTOTAL(9,AG61:AG68)/COUNTIF(AF61:AF68,"=80"),0)</f>
        <v>74</v>
      </c>
      <c r="AH69" s="49">
        <f t="shared" si="114"/>
        <v>93</v>
      </c>
      <c r="AI69" s="49">
        <f>ROUND(SUBTOTAL(9,AI61:AI68)/8,0)</f>
        <v>99</v>
      </c>
      <c r="AJ69" s="50"/>
      <c r="AK69" s="51"/>
      <c r="AL69" s="52"/>
      <c r="AM69" s="53"/>
      <c r="AN69" s="51"/>
      <c r="AS69" s="45"/>
      <c r="AT69" s="41" t="str">
        <f t="shared" si="16"/>
        <v/>
      </c>
      <c r="AU69" s="41" t="str">
        <f t="shared" ref="AU69:AU133" si="127">IF(AS69="B",1,"")</f>
        <v/>
      </c>
      <c r="AV69" s="41" t="str">
        <f t="shared" ref="AV69:AV133" si="128">IF(AS69="C",1,"")</f>
        <v/>
      </c>
      <c r="AW69" s="41"/>
    </row>
    <row r="70" spans="1:51" s="33" customFormat="1" ht="21.75" thickTop="1">
      <c r="A70" s="25" t="s">
        <v>115</v>
      </c>
      <c r="B70" s="26"/>
      <c r="C70" s="26"/>
      <c r="D70" s="27"/>
      <c r="E70" s="26"/>
      <c r="F70" s="26"/>
      <c r="G70" s="28"/>
      <c r="H70" s="26"/>
      <c r="I70" s="26"/>
      <c r="J70" s="28"/>
      <c r="K70" s="26"/>
      <c r="L70" s="26"/>
      <c r="M70" s="28"/>
      <c r="N70" s="26"/>
      <c r="O70" s="26"/>
      <c r="P70" s="28"/>
      <c r="Q70" s="26"/>
      <c r="R70" s="26"/>
      <c r="S70" s="28"/>
      <c r="T70" s="26"/>
      <c r="U70" s="26"/>
      <c r="V70" s="28"/>
      <c r="W70" s="26"/>
      <c r="X70" s="26"/>
      <c r="Y70" s="28"/>
      <c r="Z70" s="26"/>
      <c r="AA70" s="26"/>
      <c r="AB70" s="28"/>
      <c r="AC70" s="26"/>
      <c r="AD70" s="26"/>
      <c r="AE70" s="28"/>
      <c r="AF70" s="26"/>
      <c r="AG70" s="28"/>
      <c r="AH70" s="28"/>
      <c r="AI70" s="26"/>
      <c r="AJ70" s="29"/>
      <c r="AK70" s="30"/>
      <c r="AL70" s="30"/>
      <c r="AM70" s="31"/>
      <c r="AN70" s="30"/>
      <c r="AO70" s="44"/>
      <c r="AP70" s="30"/>
      <c r="AQ70" s="30"/>
      <c r="AR70" s="30"/>
      <c r="AS70" s="32"/>
      <c r="AT70" s="41" t="str">
        <f t="shared" ref="AT70:AT134" si="129">IF(AS70="A",1,"")</f>
        <v/>
      </c>
      <c r="AU70" s="41" t="str">
        <f t="shared" si="127"/>
        <v/>
      </c>
      <c r="AV70" s="41" t="str">
        <f t="shared" si="128"/>
        <v/>
      </c>
      <c r="AW70" s="41"/>
      <c r="AX70" s="30"/>
    </row>
    <row r="71" spans="1:51" ht="21" outlineLevel="2">
      <c r="A71" s="34">
        <v>701</v>
      </c>
      <c r="B71" s="35" t="s">
        <v>67</v>
      </c>
      <c r="C71" s="36" t="s">
        <v>116</v>
      </c>
      <c r="D71" s="37">
        <v>200</v>
      </c>
      <c r="E71" s="38">
        <f>ROUND(VLOOKUP($A71,'[1]TRG 1415'!$A$2:$N$119,5,FALSE)/12*$B$163,0)</f>
        <v>240000</v>
      </c>
      <c r="F71" s="38">
        <f>SUMIFS([1]DATA1415!$G$2:$G$1048576,[1]DATA1415!$C$2:$C$1048576,A71,[1]DATA1415!$E$2:$E$1048576,$A$166,[1]DATA1415!$F$2:$F$1048576,$B$166)+ SUMIFS([1]DATA1415!$H$2:$H$1048576,[1]DATA1415!$C$2:$C$1048576,A71,[1]DATA1415!$E$2:$E$1048576,$A$166,[1]DATA1415!$F$2:$F$1048576,$B$166)+SUMIFS([1]DATA1415!$Q$2:$Q$1048576,[1]DATA1415!$C$2:$C$1048576,A71,[1]DATA1415!$E$2:$E$1048576,$A$166,[1]DATA1415!$F$2:$F$1048576,$B$166)-(SUMIFS([1]DATA1415!$G$2:$G$1048576,[1]DATA1415!$C$2:$C$1048576,A71,[1]DATA1415!$E$2:$E$1048576,$A$163,[1]DATA1415!$F$2:$F$1048576,$B$166)+ SUMIFS([1]DATA1415!$H$2:$H$1048576,[1]DATA1415!$C$2:$C$1048576,A71,[1]DATA1415!$E$2:$E$1048576,$A$163,[1]DATA1415!$F$2:$F$1048576,$B$166)+SUMIFS([1]DATA1415!$Q$2:$Q$1048576,[1]DATA1415!$C$2:$C$1048576,A71,[1]DATA1415!$E$2:$E$1048576,$A$163,[1]DATA1415!$F$2:$F$1048576,$B$166))</f>
        <v>318943</v>
      </c>
      <c r="G71" s="38">
        <f t="shared" ref="G71:G79" si="130">IF(E71=0,0,ROUND(F71/E71*100,0))</f>
        <v>133</v>
      </c>
      <c r="H71" s="38">
        <f>ROUND(VLOOKUP($A71,'[1]TRG 1415'!$A$2:$N$119,6,FALSE)/12*$B$163,0)</f>
        <v>19500</v>
      </c>
      <c r="I71" s="38">
        <f>SUMIFS([1]DATA1415!$I$2:$I$1048576,[1]DATA1415!$C$2:$C$1048576,A71,[1]DATA1415!$E$2:$E$1048576,$A$166,[1]DATA1415!$F$2:$F$1048576,$B$166)+ SUMIFS([1]DATA1415!$R$2:$R$1048576,[1]DATA1415!$C$2:$C$1048576,A71,[1]DATA1415!$E$2:$E$1048576,$A$166,[1]DATA1415!$F$2:$F$1048576,$B$166)-(SUMIFS([1]DATA1415!$I$2:$I$1048576,[1]DATA1415!$C$2:$C$1048576,A71,[1]DATA1415!$E$2:$E$1048576,$A$163,[1]DATA1415!$F$2:$F$1048576,$B$166)+ SUMIFS([1]DATA1415!$R$2:$R$1048576,[1]DATA1415!$C$2:$C$1048576,A71,[1]DATA1415!$E$2:$E$1048576,$A$163,[1]DATA1415!$F$2:$F$1048576,$B$166))</f>
        <v>19827</v>
      </c>
      <c r="J71" s="38">
        <f t="shared" ref="J71:J79" si="131">IF(H71=0,0,ROUND(I71/H71*100,0))</f>
        <v>102</v>
      </c>
      <c r="K71" s="38">
        <f>ROUND(VLOOKUP($A71,'[1]TRG 1415'!$A$2:$N$119,7,FALSE)/12*$B$163,0)</f>
        <v>1800</v>
      </c>
      <c r="L71" s="38">
        <f>SUMIFS([1]DATA1415!$N$2:$N$1048576,[1]DATA1415!$C$2:$C$1048576,A71,[1]DATA1415!$E$2:$E$1048576,$A$166,[1]DATA1415!$F$2:$F$1048576,$B$166)+ SUMIFS([1]DATA1415!$S$2:$S$1048576,[1]DATA1415!$C$2:$C$1048576,A71,[1]DATA1415!$E$2:$E$1048576,$A$166,[1]DATA1415!$F$2:$F$1048576,$B$166)-(SUMIFS([1]DATA1415!$N$2:$N$1048576,[1]DATA1415!$C$2:$C$1048576,A71,[1]DATA1415!$E$2:$E$1048576,$A$163,[1]DATA1415!$F$2:$F$1048576,$B$166)+ SUMIFS([1]DATA1415!$S$2:$S$1048576,[1]DATA1415!$C$2:$C$1048576,A71,[1]DATA1415!$E$2:$E$1048576,$A$163,[1]DATA1415!$F$2:$F$1048576,$B$166))</f>
        <v>1290</v>
      </c>
      <c r="M71" s="38">
        <f t="shared" ref="M71:M79" si="132">IF(K71=0,0,ROUND(L71/K71*100,0))</f>
        <v>72</v>
      </c>
      <c r="N71" s="38">
        <f>ROUND(VLOOKUP($A71,'[1]TRG 1415'!$A$2:$N$119,8,FALSE)/12*$B$163,0)</f>
        <v>900</v>
      </c>
      <c r="O71" s="38">
        <f>SUMIFS([1]DATA1415!$M$2:$M$1048576,[1]DATA1415!$C$2:$C$1048576,A71,[1]DATA1415!$E$2:$E$1048576,$A$166,[1]DATA1415!$F$2:$F$1048576,$B$166)-SUMIFS([1]DATA1415!$M$2:$M$1048576,[1]DATA1415!$C$2:$C$1048576,A71,[1]DATA1415!$E$2:$E$1048576,$A$163,[1]DATA1415!$F$2:$F$1048576,$B$166)</f>
        <v>1121</v>
      </c>
      <c r="P71" s="38">
        <f t="shared" ref="P71:P79" si="133">IF(N71=0,0,ROUND(O71/N71*100,0))</f>
        <v>125</v>
      </c>
      <c r="Q71" s="38">
        <f>ROUND(VLOOKUP($A71,'[1]TRG 1415'!$A$2:$N$119,9,FALSE)/12*$B$163,0)</f>
        <v>1800</v>
      </c>
      <c r="R71" s="38">
        <f>SUMIFS([1]DATA1415!$U$2:$U$1048576,[1]DATA1415!$C$2:$C$1048576,A71,[1]DATA1415!$E$2:$E$1048576,$A$166,[1]DATA1415!$F$2:$F$1048576,$B$166)-SUMIFS([1]DATA1415!$U$2:$U$1048576,[1]DATA1415!$C$2:$C$1048576,A71,[1]DATA1415!$E$2:$E$1048576,$A$163,[1]DATA1415!$F$2:$F$1048576,$B$166)</f>
        <v>1679</v>
      </c>
      <c r="S71" s="38">
        <f t="shared" ref="S71:S79" si="134">IF(Q71=0,0,ROUND(R71/Q71*100,0))</f>
        <v>93</v>
      </c>
      <c r="T71" s="38">
        <f>ROUND(VLOOKUP($A71,'[1]TRG 1415'!$A$2:$N$119,11,FALSE)/12*$B$163,0)</f>
        <v>9000</v>
      </c>
      <c r="U71" s="38">
        <f>SUMIFS([1]DATA1415!$Y$2:$Y$1048576,[1]DATA1415!$C$2:$C$1048576,A71,[1]DATA1415!$E$2:$E$1048576,$A$166,[1]DATA1415!$F$2:$F$1048576,$B$166)-SUMIFS([1]DATA1415!$Y$2:$Y$1048576,[1]DATA1415!$C$2:$C$1048576,A71,[1]DATA1415!$E$2:$E$1048576,$A$163,[1]DATA1415!$F$2:$F$1048576,$B$166)</f>
        <v>10331</v>
      </c>
      <c r="V71" s="38">
        <f t="shared" ref="V71:V79" si="135">IF(T71=0,0,ROUND(U71/T71*100,0))</f>
        <v>115</v>
      </c>
      <c r="W71" s="38">
        <f>ROUND(VLOOKUP($A71,'[1]TRG 1415'!$A$2:$N$119,10,FALSE)/12*$B$163,0)</f>
        <v>4200</v>
      </c>
      <c r="X71" s="38">
        <f>SUMIFS([1]DATA1415!$X$2:$X$1048576,[1]DATA1415!$C$2:$C$1048576,A71,[1]DATA1415!$E$2:$E$1048576,$A$166,[1]DATA1415!$F$2:$F$1048576,$B$166)-SUMIFS([1]DATA1415!$X$2:$X$1048576,[1]DATA1415!$C$2:$C$1048576,A71,[1]DATA1415!$E$2:$E$1048576,$A$163,[1]DATA1415!$F$2:$F$1048576,$B$166)</f>
        <v>2261</v>
      </c>
      <c r="Y71" s="38">
        <f t="shared" ref="Y71:Y79" si="136">IF(W71=0,0,ROUND(X71/W71*100,0))</f>
        <v>54</v>
      </c>
      <c r="Z71" s="38">
        <f>ROUND(VLOOKUP($A71,'[1]TRG 1415'!$A$2:$N$119,12,FALSE)/12*$B$163,0)</f>
        <v>3000</v>
      </c>
      <c r="AA71" s="38">
        <f>SUMIFS([1]DATA1415!$Z$2:$Z$1048576,[1]DATA1415!$C$2:$C$1048576,A71,[1]DATA1415!$E$2:$E$1048576,$A$166,[1]DATA1415!$F$2:$F$1048576,$B$166)-SUMIFS([1]DATA1415!$Z$2:$Z$1048576,[1]DATA1415!$C$2:$C$1048576,A71,[1]DATA1415!$E$2:$E$1048576,$A$163,[1]DATA1415!$F$2:$F$1048576,$B$166)</f>
        <v>2975</v>
      </c>
      <c r="AB71" s="38">
        <f t="shared" ref="AB71:AB79" si="137">IF(Z71=0,0,ROUND(AA71/Z71*100,0))</f>
        <v>99</v>
      </c>
      <c r="AC71" s="38">
        <f>ROUND(VLOOKUP($A71,'[1]TRG 1415'!$A$2:$N$119,13,FALSE)/12*$B$163,0)</f>
        <v>120000</v>
      </c>
      <c r="AD71" s="38">
        <f>SUMIFS([1]DATA1415!$V$2:$V$1048576,[1]DATA1415!$C$2:$C$1048576,A71,[1]DATA1415!$E$2:$E$1048576,$A$166,[1]DATA1415!$F$2:$F$1048576,$B$166)-SUMIFS([1]DATA1415!$V$2:$V$1048576,[1]DATA1415!$C$2:$C$1048576,A71,[1]DATA1415!$E$2:$E$1048576,$A$163,[1]DATA1415!$F$2:$F$1048576,$B$166)</f>
        <v>134145</v>
      </c>
      <c r="AE71" s="38">
        <f t="shared" ref="AE71:AE79" si="138">IF(AC71=0,0,ROUND(AD71/AC71*100,0))</f>
        <v>112</v>
      </c>
      <c r="AF71" s="38">
        <f>IF(VLOOKUP($A71,'[1]TRG 1415'!$A$2:$N$119,4,FALSE)&gt;0,80,0)</f>
        <v>80</v>
      </c>
      <c r="AG71" s="39">
        <f>ROUND((SUMIFS([1]DATA1415!$L$2:$L$1048576,[1]DATA1415!$C$2:$C$1048576,A71,[1]DATA1415!$E$2:$E$1048576,$A$166,[1]DATA1415!$F$2:$F$1048576,$B$166)-SUMIFS([1]DATA1415!$L$2:$L$1048576,[1]DATA1415!$C$2:$C$1048576,A71,[1]DATA1415!$E$2:$E$1048576,$A$163,[1]DATA1415!$F$2:$F$1048576,$B$166))*100/(VLOOKUP($A71,'[1]TRG 1415'!$A$2:$N$119,4,FALSE)*$H$162),0)</f>
        <v>98</v>
      </c>
      <c r="AH71" s="38">
        <f t="shared" ref="AH71:AH79" si="139">IF(AF71=0,0,ROUND(AG71/AF71*100,0))</f>
        <v>123</v>
      </c>
      <c r="AI71" s="39">
        <f t="shared" ref="AI71:AI78" si="140">IF(AO71=0,0,ROUND(SUM(G71+J71+M71+P71+S71+V71+Y71+AB71+AE71+AH71)/AO71,0))</f>
        <v>103</v>
      </c>
      <c r="AJ71" s="40" t="str">
        <f t="shared" ref="AJ71:AJ79" si="141">IF(AI71&gt;=90,"A",IF(AI71&gt;=75,"B","C"))</f>
        <v>A</v>
      </c>
      <c r="AK71" s="41"/>
      <c r="AL71" s="42"/>
      <c r="AM71" s="43"/>
      <c r="AN71" s="41"/>
      <c r="AO71" s="44">
        <f>VLOOKUP(A71,'[1]TRG 1415'!$A$2:$N$119,14,FALSE)</f>
        <v>10</v>
      </c>
      <c r="AS71" s="45" t="str">
        <f t="shared" ref="AS71:AS79" si="142">IF(AI71&gt;=90,"A",IF(AI71&gt;=75,"B","C"))</f>
        <v>A</v>
      </c>
      <c r="AT71" s="41">
        <f t="shared" si="129"/>
        <v>1</v>
      </c>
      <c r="AU71" s="41" t="str">
        <f t="shared" si="127"/>
        <v/>
      </c>
      <c r="AV71" s="41" t="str">
        <f t="shared" si="128"/>
        <v/>
      </c>
      <c r="AW71" s="41">
        <f t="shared" ref="AW71:AW79" si="143">ROUND(A71/100,0)</f>
        <v>7</v>
      </c>
      <c r="AY71" s="44" t="s">
        <v>76</v>
      </c>
    </row>
    <row r="72" spans="1:51" ht="21" outlineLevel="2">
      <c r="A72" s="34">
        <v>702</v>
      </c>
      <c r="B72" s="35" t="s">
        <v>55</v>
      </c>
      <c r="C72" s="36" t="s">
        <v>117</v>
      </c>
      <c r="D72" s="37">
        <v>30</v>
      </c>
      <c r="E72" s="38">
        <f>ROUND(VLOOKUP($A72,'[1]TRG 1415'!$A$2:$N$119,5,FALSE)/12*$B$163,0)</f>
        <v>67500</v>
      </c>
      <c r="F72" s="38">
        <f>SUMIFS([1]DATA1415!$G$2:$G$1048576,[1]DATA1415!$C$2:$C$1048576,A72,[1]DATA1415!$E$2:$E$1048576,$A$166,[1]DATA1415!$F$2:$F$1048576,$B$166)+ SUMIFS([1]DATA1415!$H$2:$H$1048576,[1]DATA1415!$C$2:$C$1048576,A72,[1]DATA1415!$E$2:$E$1048576,$A$166,[1]DATA1415!$F$2:$F$1048576,$B$166)+SUMIFS([1]DATA1415!$Q$2:$Q$1048576,[1]DATA1415!$C$2:$C$1048576,A72,[1]DATA1415!$E$2:$E$1048576,$A$166,[1]DATA1415!$F$2:$F$1048576,$B$166)-(SUMIFS([1]DATA1415!$G$2:$G$1048576,[1]DATA1415!$C$2:$C$1048576,A72,[1]DATA1415!$E$2:$E$1048576,$A$163,[1]DATA1415!$F$2:$F$1048576,$B$166)+ SUMIFS([1]DATA1415!$H$2:$H$1048576,[1]DATA1415!$C$2:$C$1048576,A72,[1]DATA1415!$E$2:$E$1048576,$A$163,[1]DATA1415!$F$2:$F$1048576,$B$166)+SUMIFS([1]DATA1415!$Q$2:$Q$1048576,[1]DATA1415!$C$2:$C$1048576,A72,[1]DATA1415!$E$2:$E$1048576,$A$163,[1]DATA1415!$F$2:$F$1048576,$B$166))</f>
        <v>56335</v>
      </c>
      <c r="G72" s="38">
        <f t="shared" si="130"/>
        <v>83</v>
      </c>
      <c r="H72" s="38">
        <f>ROUND(VLOOKUP($A72,'[1]TRG 1415'!$A$2:$N$119,6,FALSE)/12*$B$163,0)</f>
        <v>4200</v>
      </c>
      <c r="I72" s="38">
        <f>SUMIFS([1]DATA1415!$I$2:$I$1048576,[1]DATA1415!$C$2:$C$1048576,A72,[1]DATA1415!$E$2:$E$1048576,$A$166,[1]DATA1415!$F$2:$F$1048576,$B$166)+ SUMIFS([1]DATA1415!$R$2:$R$1048576,[1]DATA1415!$C$2:$C$1048576,A72,[1]DATA1415!$E$2:$E$1048576,$A$166,[1]DATA1415!$F$2:$F$1048576,$B$166)-(SUMIFS([1]DATA1415!$I$2:$I$1048576,[1]DATA1415!$C$2:$C$1048576,A72,[1]DATA1415!$E$2:$E$1048576,$A$163,[1]DATA1415!$F$2:$F$1048576,$B$166)+ SUMIFS([1]DATA1415!$R$2:$R$1048576,[1]DATA1415!$C$2:$C$1048576,A72,[1]DATA1415!$E$2:$E$1048576,$A$163,[1]DATA1415!$F$2:$F$1048576,$B$166))</f>
        <v>5178</v>
      </c>
      <c r="J72" s="38">
        <f t="shared" si="131"/>
        <v>123</v>
      </c>
      <c r="K72" s="38">
        <f>ROUND(VLOOKUP($A72,'[1]TRG 1415'!$A$2:$N$119,7,FALSE)/12*$B$163,0)</f>
        <v>0</v>
      </c>
      <c r="L72" s="38">
        <f>SUMIFS([1]DATA1415!$N$2:$N$1048576,[1]DATA1415!$C$2:$C$1048576,A72,[1]DATA1415!$E$2:$E$1048576,$A$166,[1]DATA1415!$F$2:$F$1048576,$B$166)+ SUMIFS([1]DATA1415!$S$2:$S$1048576,[1]DATA1415!$C$2:$C$1048576,A72,[1]DATA1415!$E$2:$E$1048576,$A$166,[1]DATA1415!$F$2:$F$1048576,$B$166)-(SUMIFS([1]DATA1415!$N$2:$N$1048576,[1]DATA1415!$C$2:$C$1048576,A72,[1]DATA1415!$E$2:$E$1048576,$A$163,[1]DATA1415!$F$2:$F$1048576,$B$166)+ SUMIFS([1]DATA1415!$S$2:$S$1048576,[1]DATA1415!$C$2:$C$1048576,A72,[1]DATA1415!$E$2:$E$1048576,$A$163,[1]DATA1415!$F$2:$F$1048576,$B$166))</f>
        <v>0</v>
      </c>
      <c r="M72" s="38">
        <f t="shared" si="132"/>
        <v>0</v>
      </c>
      <c r="N72" s="38">
        <f>ROUND(VLOOKUP($A72,'[1]TRG 1415'!$A$2:$N$119,8,FALSE)/12*$B$163,0)</f>
        <v>300</v>
      </c>
      <c r="O72" s="38">
        <f>SUMIFS([1]DATA1415!$M$2:$M$1048576,[1]DATA1415!$C$2:$C$1048576,A72,[1]DATA1415!$E$2:$E$1048576,$A$166,[1]DATA1415!$F$2:$F$1048576,$B$166)-SUMIFS([1]DATA1415!$M$2:$M$1048576,[1]DATA1415!$C$2:$C$1048576,A72,[1]DATA1415!$E$2:$E$1048576,$A$163,[1]DATA1415!$F$2:$F$1048576,$B$166)</f>
        <v>339</v>
      </c>
      <c r="P72" s="38">
        <f t="shared" si="133"/>
        <v>113</v>
      </c>
      <c r="Q72" s="38">
        <f>ROUND(VLOOKUP($A72,'[1]TRG 1415'!$A$2:$N$119,9,FALSE)/12*$B$163,0)</f>
        <v>300</v>
      </c>
      <c r="R72" s="38">
        <f>SUMIFS([1]DATA1415!$U$2:$U$1048576,[1]DATA1415!$C$2:$C$1048576,A72,[1]DATA1415!$E$2:$E$1048576,$A$166,[1]DATA1415!$F$2:$F$1048576,$B$166)-SUMIFS([1]DATA1415!$U$2:$U$1048576,[1]DATA1415!$C$2:$C$1048576,A72,[1]DATA1415!$E$2:$E$1048576,$A$163,[1]DATA1415!$F$2:$F$1048576,$B$166)</f>
        <v>152</v>
      </c>
      <c r="S72" s="38">
        <f t="shared" si="134"/>
        <v>51</v>
      </c>
      <c r="T72" s="38">
        <f>ROUND(VLOOKUP($A72,'[1]TRG 1415'!$A$2:$N$119,11,FALSE)/12*$B$163,0)</f>
        <v>900</v>
      </c>
      <c r="U72" s="38">
        <f>SUMIFS([1]DATA1415!$Y$2:$Y$1048576,[1]DATA1415!$C$2:$C$1048576,A72,[1]DATA1415!$E$2:$E$1048576,$A$166,[1]DATA1415!$F$2:$F$1048576,$B$166)-SUMIFS([1]DATA1415!$Y$2:$Y$1048576,[1]DATA1415!$C$2:$C$1048576,A72,[1]DATA1415!$E$2:$E$1048576,$A$163,[1]DATA1415!$F$2:$F$1048576,$B$166)</f>
        <v>1533</v>
      </c>
      <c r="V72" s="38">
        <f t="shared" si="135"/>
        <v>170</v>
      </c>
      <c r="W72" s="38">
        <f>ROUND(VLOOKUP($A72,'[1]TRG 1415'!$A$2:$N$119,10,FALSE)/12*$B$163,0)</f>
        <v>0</v>
      </c>
      <c r="X72" s="38">
        <f>SUMIFS([1]DATA1415!$X$2:$X$1048576,[1]DATA1415!$C$2:$C$1048576,A72,[1]DATA1415!$E$2:$E$1048576,$A$166,[1]DATA1415!$F$2:$F$1048576,$B$166)-SUMIFS([1]DATA1415!$X$2:$X$1048576,[1]DATA1415!$C$2:$C$1048576,A72,[1]DATA1415!$E$2:$E$1048576,$A$163,[1]DATA1415!$F$2:$F$1048576,$B$166)</f>
        <v>0</v>
      </c>
      <c r="Y72" s="38">
        <f t="shared" si="136"/>
        <v>0</v>
      </c>
      <c r="Z72" s="38">
        <f>ROUND(VLOOKUP($A72,'[1]TRG 1415'!$A$2:$N$119,12,FALSE)/12*$B$163,0)</f>
        <v>125</v>
      </c>
      <c r="AA72" s="38">
        <f>SUMIFS([1]DATA1415!$Z$2:$Z$1048576,[1]DATA1415!$C$2:$C$1048576,A72,[1]DATA1415!$E$2:$E$1048576,$A$166,[1]DATA1415!$F$2:$F$1048576,$B$166)-SUMIFS([1]DATA1415!$Z$2:$Z$1048576,[1]DATA1415!$C$2:$C$1048576,A72,[1]DATA1415!$E$2:$E$1048576,$A$163,[1]DATA1415!$F$2:$F$1048576,$B$166)</f>
        <v>420</v>
      </c>
      <c r="AB72" s="38">
        <f t="shared" si="137"/>
        <v>336</v>
      </c>
      <c r="AC72" s="38">
        <f>ROUND(VLOOKUP($A72,'[1]TRG 1415'!$A$2:$N$119,13,FALSE)/12*$B$163,0)</f>
        <v>14400</v>
      </c>
      <c r="AD72" s="38">
        <f>SUMIFS([1]DATA1415!$V$2:$V$1048576,[1]DATA1415!$C$2:$C$1048576,A72,[1]DATA1415!$E$2:$E$1048576,$A$166,[1]DATA1415!$F$2:$F$1048576,$B$166)-SUMIFS([1]DATA1415!$V$2:$V$1048576,[1]DATA1415!$C$2:$C$1048576,A72,[1]DATA1415!$E$2:$E$1048576,$A$163,[1]DATA1415!$F$2:$F$1048576,$B$166)</f>
        <v>16527</v>
      </c>
      <c r="AE72" s="38">
        <f t="shared" si="138"/>
        <v>115</v>
      </c>
      <c r="AF72" s="38">
        <f>IF(VLOOKUP($A72,'[1]TRG 1415'!$A$2:$N$119,4,FALSE)&gt;0,80,0)</f>
        <v>80</v>
      </c>
      <c r="AG72" s="39">
        <f>ROUND((SUMIFS([1]DATA1415!$L$2:$L$1048576,[1]DATA1415!$C$2:$C$1048576,A72,[1]DATA1415!$E$2:$E$1048576,$A$166,[1]DATA1415!$F$2:$F$1048576,$B$166)-SUMIFS([1]DATA1415!$L$2:$L$1048576,[1]DATA1415!$C$2:$C$1048576,A72,[1]DATA1415!$E$2:$E$1048576,$A$163,[1]DATA1415!$F$2:$F$1048576,$B$166))*100/(VLOOKUP($A72,'[1]TRG 1415'!$A$2:$N$119,4,FALSE)*$H$162),0)</f>
        <v>39</v>
      </c>
      <c r="AH72" s="38">
        <f t="shared" si="139"/>
        <v>49</v>
      </c>
      <c r="AI72" s="39">
        <f t="shared" si="140"/>
        <v>130</v>
      </c>
      <c r="AJ72" s="40" t="str">
        <f t="shared" si="141"/>
        <v>A</v>
      </c>
      <c r="AK72" s="41"/>
      <c r="AL72" s="42"/>
      <c r="AM72" s="43"/>
      <c r="AN72" s="41"/>
      <c r="AO72" s="44">
        <f>VLOOKUP(A72,'[1]TRG 1415'!$A$2:$N$119,14,FALSE)</f>
        <v>8</v>
      </c>
      <c r="AS72" s="45" t="str">
        <f t="shared" si="142"/>
        <v>A</v>
      </c>
      <c r="AT72" s="41">
        <f t="shared" si="129"/>
        <v>1</v>
      </c>
      <c r="AU72" s="41" t="str">
        <f t="shared" si="127"/>
        <v/>
      </c>
      <c r="AV72" s="41" t="str">
        <f t="shared" si="128"/>
        <v/>
      </c>
      <c r="AW72" s="41">
        <f t="shared" si="143"/>
        <v>7</v>
      </c>
    </row>
    <row r="73" spans="1:51" ht="21" outlineLevel="2">
      <c r="A73" s="34">
        <v>703</v>
      </c>
      <c r="B73" s="35" t="s">
        <v>53</v>
      </c>
      <c r="C73" s="36" t="s">
        <v>118</v>
      </c>
      <c r="D73" s="37">
        <v>100</v>
      </c>
      <c r="E73" s="38">
        <f>ROUND(VLOOKUP($A73,'[1]TRG 1415'!$A$2:$N$119,5,FALSE)/12*$B$163,0)</f>
        <v>141000</v>
      </c>
      <c r="F73" s="38">
        <f>SUMIFS([1]DATA1415!$G$2:$G$1048576,[1]DATA1415!$C$2:$C$1048576,A73,[1]DATA1415!$E$2:$E$1048576,$A$166,[1]DATA1415!$F$2:$F$1048576,$B$166)+ SUMIFS([1]DATA1415!$H$2:$H$1048576,[1]DATA1415!$C$2:$C$1048576,A73,[1]DATA1415!$E$2:$E$1048576,$A$166,[1]DATA1415!$F$2:$F$1048576,$B$166)+SUMIFS([1]DATA1415!$Q$2:$Q$1048576,[1]DATA1415!$C$2:$C$1048576,A73,[1]DATA1415!$E$2:$E$1048576,$A$166,[1]DATA1415!$F$2:$F$1048576,$B$166)-(SUMIFS([1]DATA1415!$G$2:$G$1048576,[1]DATA1415!$C$2:$C$1048576,A73,[1]DATA1415!$E$2:$E$1048576,$A$163,[1]DATA1415!$F$2:$F$1048576,$B$166)+ SUMIFS([1]DATA1415!$H$2:$H$1048576,[1]DATA1415!$C$2:$C$1048576,A73,[1]DATA1415!$E$2:$E$1048576,$A$163,[1]DATA1415!$F$2:$F$1048576,$B$166)+SUMIFS([1]DATA1415!$Q$2:$Q$1048576,[1]DATA1415!$C$2:$C$1048576,A73,[1]DATA1415!$E$2:$E$1048576,$A$163,[1]DATA1415!$F$2:$F$1048576,$B$166))</f>
        <v>134906</v>
      </c>
      <c r="G73" s="38">
        <f t="shared" si="130"/>
        <v>96</v>
      </c>
      <c r="H73" s="38">
        <f>ROUND(VLOOKUP($A73,'[1]TRG 1415'!$A$2:$N$119,6,FALSE)/12*$B$163,0)</f>
        <v>13500</v>
      </c>
      <c r="I73" s="38">
        <f>SUMIFS([1]DATA1415!$I$2:$I$1048576,[1]DATA1415!$C$2:$C$1048576,A73,[1]DATA1415!$E$2:$E$1048576,$A$166,[1]DATA1415!$F$2:$F$1048576,$B$166)+ SUMIFS([1]DATA1415!$R$2:$R$1048576,[1]DATA1415!$C$2:$C$1048576,A73,[1]DATA1415!$E$2:$E$1048576,$A$166,[1]DATA1415!$F$2:$F$1048576,$B$166)-(SUMIFS([1]DATA1415!$I$2:$I$1048576,[1]DATA1415!$C$2:$C$1048576,A73,[1]DATA1415!$E$2:$E$1048576,$A$163,[1]DATA1415!$F$2:$F$1048576,$B$166)+ SUMIFS([1]DATA1415!$R$2:$R$1048576,[1]DATA1415!$C$2:$C$1048576,A73,[1]DATA1415!$E$2:$E$1048576,$A$163,[1]DATA1415!$F$2:$F$1048576,$B$166))</f>
        <v>6702</v>
      </c>
      <c r="J73" s="38">
        <f t="shared" si="131"/>
        <v>50</v>
      </c>
      <c r="K73" s="38">
        <f>ROUND(VLOOKUP($A73,'[1]TRG 1415'!$A$2:$N$119,7,FALSE)/12*$B$163,0)</f>
        <v>750</v>
      </c>
      <c r="L73" s="38">
        <f>SUMIFS([1]DATA1415!$N$2:$N$1048576,[1]DATA1415!$C$2:$C$1048576,A73,[1]DATA1415!$E$2:$E$1048576,$A$166,[1]DATA1415!$F$2:$F$1048576,$B$166)+ SUMIFS([1]DATA1415!$S$2:$S$1048576,[1]DATA1415!$C$2:$C$1048576,A73,[1]DATA1415!$E$2:$E$1048576,$A$166,[1]DATA1415!$F$2:$F$1048576,$B$166)-(SUMIFS([1]DATA1415!$N$2:$N$1048576,[1]DATA1415!$C$2:$C$1048576,A73,[1]DATA1415!$E$2:$E$1048576,$A$163,[1]DATA1415!$F$2:$F$1048576,$B$166)+ SUMIFS([1]DATA1415!$S$2:$S$1048576,[1]DATA1415!$C$2:$C$1048576,A73,[1]DATA1415!$E$2:$E$1048576,$A$163,[1]DATA1415!$F$2:$F$1048576,$B$166))</f>
        <v>300</v>
      </c>
      <c r="M73" s="38">
        <f t="shared" si="132"/>
        <v>40</v>
      </c>
      <c r="N73" s="38">
        <f>ROUND(VLOOKUP($A73,'[1]TRG 1415'!$A$2:$N$119,8,FALSE)/12*$B$163,0)</f>
        <v>750</v>
      </c>
      <c r="O73" s="38">
        <f>SUMIFS([1]DATA1415!$M$2:$M$1048576,[1]DATA1415!$C$2:$C$1048576,A73,[1]DATA1415!$E$2:$E$1048576,$A$166,[1]DATA1415!$F$2:$F$1048576,$B$166)-SUMIFS([1]DATA1415!$M$2:$M$1048576,[1]DATA1415!$C$2:$C$1048576,A73,[1]DATA1415!$E$2:$E$1048576,$A$163,[1]DATA1415!$F$2:$F$1048576,$B$166)</f>
        <v>345</v>
      </c>
      <c r="P73" s="38">
        <f t="shared" si="133"/>
        <v>46</v>
      </c>
      <c r="Q73" s="38">
        <f>ROUND(VLOOKUP($A73,'[1]TRG 1415'!$A$2:$N$119,9,FALSE)/12*$B$163,0)</f>
        <v>1200</v>
      </c>
      <c r="R73" s="38">
        <f>SUMIFS([1]DATA1415!$U$2:$U$1048576,[1]DATA1415!$C$2:$C$1048576,A73,[1]DATA1415!$E$2:$E$1048576,$A$166,[1]DATA1415!$F$2:$F$1048576,$B$166)-SUMIFS([1]DATA1415!$U$2:$U$1048576,[1]DATA1415!$C$2:$C$1048576,A73,[1]DATA1415!$E$2:$E$1048576,$A$163,[1]DATA1415!$F$2:$F$1048576,$B$166)</f>
        <v>423</v>
      </c>
      <c r="S73" s="38">
        <f t="shared" si="134"/>
        <v>35</v>
      </c>
      <c r="T73" s="38">
        <f>ROUND(VLOOKUP($A73,'[1]TRG 1415'!$A$2:$N$119,11,FALSE)/12*$B$163,0)</f>
        <v>3000</v>
      </c>
      <c r="U73" s="38">
        <f>SUMIFS([1]DATA1415!$Y$2:$Y$1048576,[1]DATA1415!$C$2:$C$1048576,A73,[1]DATA1415!$E$2:$E$1048576,$A$166,[1]DATA1415!$F$2:$F$1048576,$B$166)-SUMIFS([1]DATA1415!$Y$2:$Y$1048576,[1]DATA1415!$C$2:$C$1048576,A73,[1]DATA1415!$E$2:$E$1048576,$A$163,[1]DATA1415!$F$2:$F$1048576,$B$166)</f>
        <v>3810</v>
      </c>
      <c r="V73" s="38">
        <f t="shared" si="135"/>
        <v>127</v>
      </c>
      <c r="W73" s="38">
        <f>ROUND(VLOOKUP($A73,'[1]TRG 1415'!$A$2:$N$119,10,FALSE)/12*$B$163,0)</f>
        <v>1500</v>
      </c>
      <c r="X73" s="38">
        <f>SUMIFS([1]DATA1415!$X$2:$X$1048576,[1]DATA1415!$C$2:$C$1048576,A73,[1]DATA1415!$E$2:$E$1048576,$A$166,[1]DATA1415!$F$2:$F$1048576,$B$166)-SUMIFS([1]DATA1415!$X$2:$X$1048576,[1]DATA1415!$C$2:$C$1048576,A73,[1]DATA1415!$E$2:$E$1048576,$A$163,[1]DATA1415!$F$2:$F$1048576,$B$166)</f>
        <v>1322</v>
      </c>
      <c r="Y73" s="38">
        <f t="shared" si="136"/>
        <v>88</v>
      </c>
      <c r="Z73" s="38">
        <f>ROUND(VLOOKUP($A73,'[1]TRG 1415'!$A$2:$N$119,12,FALSE)/12*$B$163,0)</f>
        <v>900</v>
      </c>
      <c r="AA73" s="38">
        <f>SUMIFS([1]DATA1415!$Z$2:$Z$1048576,[1]DATA1415!$C$2:$C$1048576,A73,[1]DATA1415!$E$2:$E$1048576,$A$166,[1]DATA1415!$F$2:$F$1048576,$B$166)-SUMIFS([1]DATA1415!$Z$2:$Z$1048576,[1]DATA1415!$C$2:$C$1048576,A73,[1]DATA1415!$E$2:$E$1048576,$A$163,[1]DATA1415!$F$2:$F$1048576,$B$166)</f>
        <v>3057</v>
      </c>
      <c r="AB73" s="38">
        <f t="shared" si="137"/>
        <v>340</v>
      </c>
      <c r="AC73" s="38">
        <f>ROUND(VLOOKUP($A73,'[1]TRG 1415'!$A$2:$N$119,13,FALSE)/12*$B$163,0)</f>
        <v>57000</v>
      </c>
      <c r="AD73" s="38">
        <f>SUMIFS([1]DATA1415!$V$2:$V$1048576,[1]DATA1415!$C$2:$C$1048576,A73,[1]DATA1415!$E$2:$E$1048576,$A$166,[1]DATA1415!$F$2:$F$1048576,$B$166)-SUMIFS([1]DATA1415!$V$2:$V$1048576,[1]DATA1415!$C$2:$C$1048576,A73,[1]DATA1415!$E$2:$E$1048576,$A$163,[1]DATA1415!$F$2:$F$1048576,$B$166)</f>
        <v>69130</v>
      </c>
      <c r="AE73" s="38">
        <f t="shared" si="138"/>
        <v>121</v>
      </c>
      <c r="AF73" s="38">
        <f>IF(VLOOKUP($A73,'[1]TRG 1415'!$A$2:$N$119,4,FALSE)&gt;0,80,0)</f>
        <v>80</v>
      </c>
      <c r="AG73" s="39">
        <f>ROUND((SUMIFS([1]DATA1415!$L$2:$L$1048576,[1]DATA1415!$C$2:$C$1048576,A73,[1]DATA1415!$E$2:$E$1048576,$A$166,[1]DATA1415!$F$2:$F$1048576,$B$166)-SUMIFS([1]DATA1415!$L$2:$L$1048576,[1]DATA1415!$C$2:$C$1048576,A73,[1]DATA1415!$E$2:$E$1048576,$A$163,[1]DATA1415!$F$2:$F$1048576,$B$166))*100/(VLOOKUP($A73,'[1]TRG 1415'!$A$2:$N$119,4,FALSE)*$H$162),0)</f>
        <v>52</v>
      </c>
      <c r="AH73" s="38">
        <f t="shared" si="139"/>
        <v>65</v>
      </c>
      <c r="AI73" s="39">
        <f t="shared" si="140"/>
        <v>101</v>
      </c>
      <c r="AJ73" s="40" t="str">
        <f t="shared" si="141"/>
        <v>A</v>
      </c>
      <c r="AK73" s="41"/>
      <c r="AL73" s="42"/>
      <c r="AM73" s="43"/>
      <c r="AN73" s="41"/>
      <c r="AO73" s="44">
        <f>VLOOKUP(A73,'[1]TRG 1415'!$A$2:$N$119,14,FALSE)</f>
        <v>10</v>
      </c>
      <c r="AS73" s="45" t="str">
        <f t="shared" si="142"/>
        <v>A</v>
      </c>
      <c r="AT73" s="41">
        <f t="shared" si="129"/>
        <v>1</v>
      </c>
      <c r="AU73" s="41" t="str">
        <f t="shared" si="127"/>
        <v/>
      </c>
      <c r="AV73" s="41" t="str">
        <f t="shared" si="128"/>
        <v/>
      </c>
      <c r="AW73" s="41">
        <f t="shared" si="143"/>
        <v>7</v>
      </c>
    </row>
    <row r="74" spans="1:51" ht="21" outlineLevel="2">
      <c r="A74" s="34">
        <v>704</v>
      </c>
      <c r="B74" s="35" t="s">
        <v>53</v>
      </c>
      <c r="C74" s="36" t="s">
        <v>119</v>
      </c>
      <c r="D74" s="37">
        <v>100</v>
      </c>
      <c r="E74" s="38">
        <f>ROUND(VLOOKUP($A74,'[1]TRG 1415'!$A$2:$N$119,5,FALSE)/12*$B$163,0)</f>
        <v>141000</v>
      </c>
      <c r="F74" s="38">
        <f>SUMIFS([1]DATA1415!$G$2:$G$1048576,[1]DATA1415!$C$2:$C$1048576,A74,[1]DATA1415!$E$2:$E$1048576,$A$166,[1]DATA1415!$F$2:$F$1048576,$B$166)+ SUMIFS([1]DATA1415!$H$2:$H$1048576,[1]DATA1415!$C$2:$C$1048576,A74,[1]DATA1415!$E$2:$E$1048576,$A$166,[1]DATA1415!$F$2:$F$1048576,$B$166)+SUMIFS([1]DATA1415!$Q$2:$Q$1048576,[1]DATA1415!$C$2:$C$1048576,A74,[1]DATA1415!$E$2:$E$1048576,$A$166,[1]DATA1415!$F$2:$F$1048576,$B$166)-(SUMIFS([1]DATA1415!$G$2:$G$1048576,[1]DATA1415!$C$2:$C$1048576,A74,[1]DATA1415!$E$2:$E$1048576,$A$163,[1]DATA1415!$F$2:$F$1048576,$B$166)+ SUMIFS([1]DATA1415!$H$2:$H$1048576,[1]DATA1415!$C$2:$C$1048576,A74,[1]DATA1415!$E$2:$E$1048576,$A$163,[1]DATA1415!$F$2:$F$1048576,$B$166)+SUMIFS([1]DATA1415!$Q$2:$Q$1048576,[1]DATA1415!$C$2:$C$1048576,A74,[1]DATA1415!$E$2:$E$1048576,$A$163,[1]DATA1415!$F$2:$F$1048576,$B$166))</f>
        <v>156933</v>
      </c>
      <c r="G74" s="38">
        <f t="shared" si="130"/>
        <v>111</v>
      </c>
      <c r="H74" s="38">
        <f>ROUND(VLOOKUP($A74,'[1]TRG 1415'!$A$2:$N$119,6,FALSE)/12*$B$163,0)</f>
        <v>13500</v>
      </c>
      <c r="I74" s="38">
        <f>SUMIFS([1]DATA1415!$I$2:$I$1048576,[1]DATA1415!$C$2:$C$1048576,A74,[1]DATA1415!$E$2:$E$1048576,$A$166,[1]DATA1415!$F$2:$F$1048576,$B$166)+ SUMIFS([1]DATA1415!$R$2:$R$1048576,[1]DATA1415!$C$2:$C$1048576,A74,[1]DATA1415!$E$2:$E$1048576,$A$166,[1]DATA1415!$F$2:$F$1048576,$B$166)-(SUMIFS([1]DATA1415!$I$2:$I$1048576,[1]DATA1415!$C$2:$C$1048576,A74,[1]DATA1415!$E$2:$E$1048576,$A$163,[1]DATA1415!$F$2:$F$1048576,$B$166)+ SUMIFS([1]DATA1415!$R$2:$R$1048576,[1]DATA1415!$C$2:$C$1048576,A74,[1]DATA1415!$E$2:$E$1048576,$A$163,[1]DATA1415!$F$2:$F$1048576,$B$166))</f>
        <v>16162</v>
      </c>
      <c r="J74" s="38">
        <f t="shared" si="131"/>
        <v>120</v>
      </c>
      <c r="K74" s="38">
        <f>ROUND(VLOOKUP($A74,'[1]TRG 1415'!$A$2:$N$119,7,FALSE)/12*$B$163,0)</f>
        <v>750</v>
      </c>
      <c r="L74" s="38">
        <f>SUMIFS([1]DATA1415!$N$2:$N$1048576,[1]DATA1415!$C$2:$C$1048576,A74,[1]DATA1415!$E$2:$E$1048576,$A$166,[1]DATA1415!$F$2:$F$1048576,$B$166)+ SUMIFS([1]DATA1415!$S$2:$S$1048576,[1]DATA1415!$C$2:$C$1048576,A74,[1]DATA1415!$E$2:$E$1048576,$A$166,[1]DATA1415!$F$2:$F$1048576,$B$166)-(SUMIFS([1]DATA1415!$N$2:$N$1048576,[1]DATA1415!$C$2:$C$1048576,A74,[1]DATA1415!$E$2:$E$1048576,$A$163,[1]DATA1415!$F$2:$F$1048576,$B$166)+ SUMIFS([1]DATA1415!$S$2:$S$1048576,[1]DATA1415!$C$2:$C$1048576,A74,[1]DATA1415!$E$2:$E$1048576,$A$163,[1]DATA1415!$F$2:$F$1048576,$B$166))</f>
        <v>1089</v>
      </c>
      <c r="M74" s="38">
        <f t="shared" si="132"/>
        <v>145</v>
      </c>
      <c r="N74" s="38">
        <f>ROUND(VLOOKUP($A74,'[1]TRG 1415'!$A$2:$N$119,8,FALSE)/12*$B$163,0)</f>
        <v>750</v>
      </c>
      <c r="O74" s="38">
        <f>SUMIFS([1]DATA1415!$M$2:$M$1048576,[1]DATA1415!$C$2:$C$1048576,A74,[1]DATA1415!$E$2:$E$1048576,$A$166,[1]DATA1415!$F$2:$F$1048576,$B$166)-SUMIFS([1]DATA1415!$M$2:$M$1048576,[1]DATA1415!$C$2:$C$1048576,A74,[1]DATA1415!$E$2:$E$1048576,$A$163,[1]DATA1415!$F$2:$F$1048576,$B$166)</f>
        <v>2284</v>
      </c>
      <c r="P74" s="38">
        <f t="shared" si="133"/>
        <v>305</v>
      </c>
      <c r="Q74" s="38">
        <f>ROUND(VLOOKUP($A74,'[1]TRG 1415'!$A$2:$N$119,9,FALSE)/12*$B$163,0)</f>
        <v>1200</v>
      </c>
      <c r="R74" s="38">
        <f>SUMIFS([1]DATA1415!$U$2:$U$1048576,[1]DATA1415!$C$2:$C$1048576,A74,[1]DATA1415!$E$2:$E$1048576,$A$166,[1]DATA1415!$F$2:$F$1048576,$B$166)-SUMIFS([1]DATA1415!$U$2:$U$1048576,[1]DATA1415!$C$2:$C$1048576,A74,[1]DATA1415!$E$2:$E$1048576,$A$163,[1]DATA1415!$F$2:$F$1048576,$B$166)</f>
        <v>3057</v>
      </c>
      <c r="S74" s="38">
        <f t="shared" si="134"/>
        <v>255</v>
      </c>
      <c r="T74" s="38">
        <f>ROUND(VLOOKUP($A74,'[1]TRG 1415'!$A$2:$N$119,11,FALSE)/12*$B$163,0)</f>
        <v>3000</v>
      </c>
      <c r="U74" s="38">
        <f>SUMIFS([1]DATA1415!$Y$2:$Y$1048576,[1]DATA1415!$C$2:$C$1048576,A74,[1]DATA1415!$E$2:$E$1048576,$A$166,[1]DATA1415!$F$2:$F$1048576,$B$166)-SUMIFS([1]DATA1415!$Y$2:$Y$1048576,[1]DATA1415!$C$2:$C$1048576,A74,[1]DATA1415!$E$2:$E$1048576,$A$163,[1]DATA1415!$F$2:$F$1048576,$B$166)</f>
        <v>3176</v>
      </c>
      <c r="V74" s="38">
        <f t="shared" si="135"/>
        <v>106</v>
      </c>
      <c r="W74" s="38">
        <f>ROUND(VLOOKUP($A74,'[1]TRG 1415'!$A$2:$N$119,10,FALSE)/12*$B$163,0)</f>
        <v>1500</v>
      </c>
      <c r="X74" s="38">
        <f>SUMIFS([1]DATA1415!$X$2:$X$1048576,[1]DATA1415!$C$2:$C$1048576,A74,[1]DATA1415!$E$2:$E$1048576,$A$166,[1]DATA1415!$F$2:$F$1048576,$B$166)-SUMIFS([1]DATA1415!$X$2:$X$1048576,[1]DATA1415!$C$2:$C$1048576,A74,[1]DATA1415!$E$2:$E$1048576,$A$163,[1]DATA1415!$F$2:$F$1048576,$B$166)</f>
        <v>387</v>
      </c>
      <c r="Y74" s="38">
        <f t="shared" si="136"/>
        <v>26</v>
      </c>
      <c r="Z74" s="38">
        <f>ROUND(VLOOKUP($A74,'[1]TRG 1415'!$A$2:$N$119,12,FALSE)/12*$B$163,0)</f>
        <v>900</v>
      </c>
      <c r="AA74" s="38">
        <f>SUMIFS([1]DATA1415!$Z$2:$Z$1048576,[1]DATA1415!$C$2:$C$1048576,A74,[1]DATA1415!$E$2:$E$1048576,$A$166,[1]DATA1415!$F$2:$F$1048576,$B$166)-SUMIFS([1]DATA1415!$Z$2:$Z$1048576,[1]DATA1415!$C$2:$C$1048576,A74,[1]DATA1415!$E$2:$E$1048576,$A$163,[1]DATA1415!$F$2:$F$1048576,$B$166)</f>
        <v>1155</v>
      </c>
      <c r="AB74" s="38">
        <f t="shared" si="137"/>
        <v>128</v>
      </c>
      <c r="AC74" s="38">
        <f>ROUND(VLOOKUP($A74,'[1]TRG 1415'!$A$2:$N$119,13,FALSE)/12*$B$163,0)</f>
        <v>57000</v>
      </c>
      <c r="AD74" s="38">
        <f>SUMIFS([1]DATA1415!$V$2:$V$1048576,[1]DATA1415!$C$2:$C$1048576,A74,[1]DATA1415!$E$2:$E$1048576,$A$166,[1]DATA1415!$F$2:$F$1048576,$B$166)-SUMIFS([1]DATA1415!$V$2:$V$1048576,[1]DATA1415!$C$2:$C$1048576,A74,[1]DATA1415!$E$2:$E$1048576,$A$163,[1]DATA1415!$F$2:$F$1048576,$B$166)</f>
        <v>110312</v>
      </c>
      <c r="AE74" s="38">
        <f t="shared" si="138"/>
        <v>194</v>
      </c>
      <c r="AF74" s="38">
        <f>IF(VLOOKUP($A74,'[1]TRG 1415'!$A$2:$N$119,4,FALSE)&gt;0,80,0)</f>
        <v>80</v>
      </c>
      <c r="AG74" s="39">
        <f>ROUND((SUMIFS([1]DATA1415!$L$2:$L$1048576,[1]DATA1415!$C$2:$C$1048576,A74,[1]DATA1415!$E$2:$E$1048576,$A$166,[1]DATA1415!$F$2:$F$1048576,$B$166)-SUMIFS([1]DATA1415!$L$2:$L$1048576,[1]DATA1415!$C$2:$C$1048576,A74,[1]DATA1415!$E$2:$E$1048576,$A$163,[1]DATA1415!$F$2:$F$1048576,$B$166))*100/(VLOOKUP($A74,'[1]TRG 1415'!$A$2:$N$119,4,FALSE)*$H$162),0)</f>
        <v>113</v>
      </c>
      <c r="AH74" s="38">
        <f t="shared" si="139"/>
        <v>141</v>
      </c>
      <c r="AI74" s="39">
        <f t="shared" si="140"/>
        <v>153</v>
      </c>
      <c r="AJ74" s="40" t="str">
        <f t="shared" si="141"/>
        <v>A</v>
      </c>
      <c r="AK74" s="41"/>
      <c r="AL74" s="42"/>
      <c r="AM74" s="43"/>
      <c r="AN74" s="41"/>
      <c r="AO74" s="44">
        <f>VLOOKUP(A74,'[1]TRG 1415'!$A$2:$N$119,14,FALSE)</f>
        <v>10</v>
      </c>
      <c r="AS74" s="45" t="str">
        <f t="shared" si="142"/>
        <v>A</v>
      </c>
      <c r="AT74" s="41">
        <f t="shared" si="129"/>
        <v>1</v>
      </c>
      <c r="AU74" s="41" t="str">
        <f t="shared" si="127"/>
        <v/>
      </c>
      <c r="AV74" s="41" t="str">
        <f t="shared" si="128"/>
        <v/>
      </c>
      <c r="AW74" s="41">
        <f t="shared" si="143"/>
        <v>7</v>
      </c>
    </row>
    <row r="75" spans="1:51" ht="21" outlineLevel="2">
      <c r="A75" s="34">
        <v>705</v>
      </c>
      <c r="B75" s="35" t="s">
        <v>55</v>
      </c>
      <c r="C75" s="36" t="s">
        <v>120</v>
      </c>
      <c r="D75" s="37">
        <v>30</v>
      </c>
      <c r="E75" s="38">
        <f>ROUND(VLOOKUP($A75,'[1]TRG 1415'!$A$2:$N$119,5,FALSE)/12*$B$163,0)</f>
        <v>67500</v>
      </c>
      <c r="F75" s="38">
        <f>SUMIFS([1]DATA1415!$G$2:$G$1048576,[1]DATA1415!$C$2:$C$1048576,A75,[1]DATA1415!$E$2:$E$1048576,$A$166,[1]DATA1415!$F$2:$F$1048576,$B$166)+ SUMIFS([1]DATA1415!$H$2:$H$1048576,[1]DATA1415!$C$2:$C$1048576,A75,[1]DATA1415!$E$2:$E$1048576,$A$166,[1]DATA1415!$F$2:$F$1048576,$B$166)+SUMIFS([1]DATA1415!$Q$2:$Q$1048576,[1]DATA1415!$C$2:$C$1048576,A75,[1]DATA1415!$E$2:$E$1048576,$A$166,[1]DATA1415!$F$2:$F$1048576,$B$166)-(SUMIFS([1]DATA1415!$G$2:$G$1048576,[1]DATA1415!$C$2:$C$1048576,A75,[1]DATA1415!$E$2:$E$1048576,$A$163,[1]DATA1415!$F$2:$F$1048576,$B$166)+ SUMIFS([1]DATA1415!$H$2:$H$1048576,[1]DATA1415!$C$2:$C$1048576,A75,[1]DATA1415!$E$2:$E$1048576,$A$163,[1]DATA1415!$F$2:$F$1048576,$B$166)+SUMIFS([1]DATA1415!$Q$2:$Q$1048576,[1]DATA1415!$C$2:$C$1048576,A75,[1]DATA1415!$E$2:$E$1048576,$A$163,[1]DATA1415!$F$2:$F$1048576,$B$166))</f>
        <v>55196</v>
      </c>
      <c r="G75" s="38">
        <f t="shared" si="130"/>
        <v>82</v>
      </c>
      <c r="H75" s="38">
        <f>ROUND(VLOOKUP($A75,'[1]TRG 1415'!$A$2:$N$119,6,FALSE)/12*$B$163,0)</f>
        <v>4200</v>
      </c>
      <c r="I75" s="38">
        <f>SUMIFS([1]DATA1415!$I$2:$I$1048576,[1]DATA1415!$C$2:$C$1048576,A75,[1]DATA1415!$E$2:$E$1048576,$A$166,[1]DATA1415!$F$2:$F$1048576,$B$166)+ SUMIFS([1]DATA1415!$R$2:$R$1048576,[1]DATA1415!$C$2:$C$1048576,A75,[1]DATA1415!$E$2:$E$1048576,$A$166,[1]DATA1415!$F$2:$F$1048576,$B$166)-(SUMIFS([1]DATA1415!$I$2:$I$1048576,[1]DATA1415!$C$2:$C$1048576,A75,[1]DATA1415!$E$2:$E$1048576,$A$163,[1]DATA1415!$F$2:$F$1048576,$B$166)+ SUMIFS([1]DATA1415!$R$2:$R$1048576,[1]DATA1415!$C$2:$C$1048576,A75,[1]DATA1415!$E$2:$E$1048576,$A$163,[1]DATA1415!$F$2:$F$1048576,$B$166))</f>
        <v>6873</v>
      </c>
      <c r="J75" s="38">
        <f t="shared" si="131"/>
        <v>164</v>
      </c>
      <c r="K75" s="38">
        <f>ROUND(VLOOKUP($A75,'[1]TRG 1415'!$A$2:$N$119,7,FALSE)/12*$B$163,0)</f>
        <v>150</v>
      </c>
      <c r="L75" s="38">
        <f>SUMIFS([1]DATA1415!$N$2:$N$1048576,[1]DATA1415!$C$2:$C$1048576,A75,[1]DATA1415!$E$2:$E$1048576,$A$166,[1]DATA1415!$F$2:$F$1048576,$B$166)+ SUMIFS([1]DATA1415!$S$2:$S$1048576,[1]DATA1415!$C$2:$C$1048576,A75,[1]DATA1415!$E$2:$E$1048576,$A$166,[1]DATA1415!$F$2:$F$1048576,$B$166)-(SUMIFS([1]DATA1415!$N$2:$N$1048576,[1]DATA1415!$C$2:$C$1048576,A75,[1]DATA1415!$E$2:$E$1048576,$A$163,[1]DATA1415!$F$2:$F$1048576,$B$166)+ SUMIFS([1]DATA1415!$S$2:$S$1048576,[1]DATA1415!$C$2:$C$1048576,A75,[1]DATA1415!$E$2:$E$1048576,$A$163,[1]DATA1415!$F$2:$F$1048576,$B$166))</f>
        <v>7</v>
      </c>
      <c r="M75" s="38">
        <f t="shared" si="132"/>
        <v>5</v>
      </c>
      <c r="N75" s="38">
        <f>ROUND(VLOOKUP($A75,'[1]TRG 1415'!$A$2:$N$119,8,FALSE)/12*$B$163,0)</f>
        <v>300</v>
      </c>
      <c r="O75" s="38">
        <f>SUMIFS([1]DATA1415!$M$2:$M$1048576,[1]DATA1415!$C$2:$C$1048576,A75,[1]DATA1415!$E$2:$E$1048576,$A$166,[1]DATA1415!$F$2:$F$1048576,$B$166)-SUMIFS([1]DATA1415!$M$2:$M$1048576,[1]DATA1415!$C$2:$C$1048576,A75,[1]DATA1415!$E$2:$E$1048576,$A$163,[1]DATA1415!$F$2:$F$1048576,$B$166)</f>
        <v>186</v>
      </c>
      <c r="P75" s="38">
        <f t="shared" si="133"/>
        <v>62</v>
      </c>
      <c r="Q75" s="38">
        <f>ROUND(VLOOKUP($A75,'[1]TRG 1415'!$A$2:$N$119,9,FALSE)/12*$B$163,0)</f>
        <v>300</v>
      </c>
      <c r="R75" s="38">
        <f>SUMIFS([1]DATA1415!$U$2:$U$1048576,[1]DATA1415!$C$2:$C$1048576,A75,[1]DATA1415!$E$2:$E$1048576,$A$166,[1]DATA1415!$F$2:$F$1048576,$B$166)-SUMIFS([1]DATA1415!$U$2:$U$1048576,[1]DATA1415!$C$2:$C$1048576,A75,[1]DATA1415!$E$2:$E$1048576,$A$163,[1]DATA1415!$F$2:$F$1048576,$B$166)</f>
        <v>137</v>
      </c>
      <c r="S75" s="38">
        <f t="shared" si="134"/>
        <v>46</v>
      </c>
      <c r="T75" s="38">
        <f>ROUND(VLOOKUP($A75,'[1]TRG 1415'!$A$2:$N$119,11,FALSE)/12*$B$163,0)</f>
        <v>900</v>
      </c>
      <c r="U75" s="38">
        <f>SUMIFS([1]DATA1415!$Y$2:$Y$1048576,[1]DATA1415!$C$2:$C$1048576,A75,[1]DATA1415!$E$2:$E$1048576,$A$166,[1]DATA1415!$F$2:$F$1048576,$B$166)-SUMIFS([1]DATA1415!$Y$2:$Y$1048576,[1]DATA1415!$C$2:$C$1048576,A75,[1]DATA1415!$E$2:$E$1048576,$A$163,[1]DATA1415!$F$2:$F$1048576,$B$166)</f>
        <v>1854</v>
      </c>
      <c r="V75" s="38">
        <f t="shared" si="135"/>
        <v>206</v>
      </c>
      <c r="W75" s="38">
        <f>ROUND(VLOOKUP($A75,'[1]TRG 1415'!$A$2:$N$119,10,FALSE)/12*$B$163,0)</f>
        <v>0</v>
      </c>
      <c r="X75" s="38">
        <f>SUMIFS([1]DATA1415!$X$2:$X$1048576,[1]DATA1415!$C$2:$C$1048576,A75,[1]DATA1415!$E$2:$E$1048576,$A$166,[1]DATA1415!$F$2:$F$1048576,$B$166)-SUMIFS([1]DATA1415!$X$2:$X$1048576,[1]DATA1415!$C$2:$C$1048576,A75,[1]DATA1415!$E$2:$E$1048576,$A$163,[1]DATA1415!$F$2:$F$1048576,$B$166)</f>
        <v>0</v>
      </c>
      <c r="Y75" s="38">
        <f t="shared" si="136"/>
        <v>0</v>
      </c>
      <c r="Z75" s="38">
        <f>ROUND(VLOOKUP($A75,'[1]TRG 1415'!$A$2:$N$119,12,FALSE)/12*$B$163,0)</f>
        <v>125</v>
      </c>
      <c r="AA75" s="38">
        <f>SUMIFS([1]DATA1415!$Z$2:$Z$1048576,[1]DATA1415!$C$2:$C$1048576,A75,[1]DATA1415!$E$2:$E$1048576,$A$166,[1]DATA1415!$F$2:$F$1048576,$B$166)-SUMIFS([1]DATA1415!$Z$2:$Z$1048576,[1]DATA1415!$C$2:$C$1048576,A75,[1]DATA1415!$E$2:$E$1048576,$A$163,[1]DATA1415!$F$2:$F$1048576,$B$166)</f>
        <v>189</v>
      </c>
      <c r="AB75" s="38">
        <f t="shared" si="137"/>
        <v>151</v>
      </c>
      <c r="AC75" s="38">
        <f>ROUND(VLOOKUP($A75,'[1]TRG 1415'!$A$2:$N$119,13,FALSE)/12*$B$163,0)</f>
        <v>14400</v>
      </c>
      <c r="AD75" s="38">
        <f>SUMIFS([1]DATA1415!$V$2:$V$1048576,[1]DATA1415!$C$2:$C$1048576,A75,[1]DATA1415!$E$2:$E$1048576,$A$166,[1]DATA1415!$F$2:$F$1048576,$B$166)-SUMIFS([1]DATA1415!$V$2:$V$1048576,[1]DATA1415!$C$2:$C$1048576,A75,[1]DATA1415!$E$2:$E$1048576,$A$163,[1]DATA1415!$F$2:$F$1048576,$B$166)</f>
        <v>16835</v>
      </c>
      <c r="AE75" s="38">
        <f t="shared" si="138"/>
        <v>117</v>
      </c>
      <c r="AF75" s="38">
        <f>IF(VLOOKUP($A75,'[1]TRG 1415'!$A$2:$N$119,4,FALSE)&gt;0,80,0)</f>
        <v>80</v>
      </c>
      <c r="AG75" s="39">
        <f>ROUND((SUMIFS([1]DATA1415!$L$2:$L$1048576,[1]DATA1415!$C$2:$C$1048576,A75,[1]DATA1415!$E$2:$E$1048576,$A$166,[1]DATA1415!$F$2:$F$1048576,$B$166)-SUMIFS([1]DATA1415!$L$2:$L$1048576,[1]DATA1415!$C$2:$C$1048576,A75,[1]DATA1415!$E$2:$E$1048576,$A$163,[1]DATA1415!$F$2:$F$1048576,$B$166))*100/(VLOOKUP($A75,'[1]TRG 1415'!$A$2:$N$119,4,FALSE)*$H$162),0)</f>
        <v>86</v>
      </c>
      <c r="AH75" s="38">
        <f t="shared" si="139"/>
        <v>108</v>
      </c>
      <c r="AI75" s="39">
        <f t="shared" si="140"/>
        <v>105</v>
      </c>
      <c r="AJ75" s="40" t="str">
        <f t="shared" si="141"/>
        <v>A</v>
      </c>
      <c r="AK75" s="41"/>
      <c r="AL75" s="42"/>
      <c r="AM75" s="43"/>
      <c r="AN75" s="41"/>
      <c r="AO75" s="44">
        <f>VLOOKUP(A75,'[1]TRG 1415'!$A$2:$N$119,14,FALSE)</f>
        <v>9</v>
      </c>
      <c r="AS75" s="45" t="str">
        <f t="shared" si="142"/>
        <v>A</v>
      </c>
      <c r="AT75" s="41">
        <f t="shared" si="129"/>
        <v>1</v>
      </c>
      <c r="AU75" s="41" t="str">
        <f t="shared" si="127"/>
        <v/>
      </c>
      <c r="AV75" s="41" t="str">
        <f t="shared" si="128"/>
        <v/>
      </c>
      <c r="AW75" s="41">
        <f t="shared" si="143"/>
        <v>7</v>
      </c>
    </row>
    <row r="76" spans="1:51" ht="21" outlineLevel="2">
      <c r="A76" s="34">
        <v>706</v>
      </c>
      <c r="B76" s="35" t="s">
        <v>55</v>
      </c>
      <c r="C76" s="36" t="s">
        <v>121</v>
      </c>
      <c r="D76" s="37">
        <v>50</v>
      </c>
      <c r="E76" s="38">
        <f>ROUND(VLOOKUP($A76,'[1]TRG 1415'!$A$2:$N$119,5,FALSE)/12*$B$163,0)</f>
        <v>105000</v>
      </c>
      <c r="F76" s="38">
        <f>SUMIFS([1]DATA1415!$G$2:$G$1048576,[1]DATA1415!$C$2:$C$1048576,A76,[1]DATA1415!$E$2:$E$1048576,$A$166,[1]DATA1415!$F$2:$F$1048576,$B$166)+ SUMIFS([1]DATA1415!$H$2:$H$1048576,[1]DATA1415!$C$2:$C$1048576,A76,[1]DATA1415!$E$2:$E$1048576,$A$166,[1]DATA1415!$F$2:$F$1048576,$B$166)+SUMIFS([1]DATA1415!$Q$2:$Q$1048576,[1]DATA1415!$C$2:$C$1048576,A76,[1]DATA1415!$E$2:$E$1048576,$A$166,[1]DATA1415!$F$2:$F$1048576,$B$166)-(SUMIFS([1]DATA1415!$G$2:$G$1048576,[1]DATA1415!$C$2:$C$1048576,A76,[1]DATA1415!$E$2:$E$1048576,$A$163,[1]DATA1415!$F$2:$F$1048576,$B$166)+ SUMIFS([1]DATA1415!$H$2:$H$1048576,[1]DATA1415!$C$2:$C$1048576,A76,[1]DATA1415!$E$2:$E$1048576,$A$163,[1]DATA1415!$F$2:$F$1048576,$B$166)+SUMIFS([1]DATA1415!$Q$2:$Q$1048576,[1]DATA1415!$C$2:$C$1048576,A76,[1]DATA1415!$E$2:$E$1048576,$A$163,[1]DATA1415!$F$2:$F$1048576,$B$166))</f>
        <v>117907</v>
      </c>
      <c r="G76" s="38">
        <f t="shared" si="130"/>
        <v>112</v>
      </c>
      <c r="H76" s="38">
        <f>ROUND(VLOOKUP($A76,'[1]TRG 1415'!$A$2:$N$119,6,FALSE)/12*$B$163,0)</f>
        <v>8100</v>
      </c>
      <c r="I76" s="38">
        <f>SUMIFS([1]DATA1415!$I$2:$I$1048576,[1]DATA1415!$C$2:$C$1048576,A76,[1]DATA1415!$E$2:$E$1048576,$A$166,[1]DATA1415!$F$2:$F$1048576,$B$166)+ SUMIFS([1]DATA1415!$R$2:$R$1048576,[1]DATA1415!$C$2:$C$1048576,A76,[1]DATA1415!$E$2:$E$1048576,$A$166,[1]DATA1415!$F$2:$F$1048576,$B$166)-(SUMIFS([1]DATA1415!$I$2:$I$1048576,[1]DATA1415!$C$2:$C$1048576,A76,[1]DATA1415!$E$2:$E$1048576,$A$163,[1]DATA1415!$F$2:$F$1048576,$B$166)+ SUMIFS([1]DATA1415!$R$2:$R$1048576,[1]DATA1415!$C$2:$C$1048576,A76,[1]DATA1415!$E$2:$E$1048576,$A$163,[1]DATA1415!$F$2:$F$1048576,$B$166))</f>
        <v>13713</v>
      </c>
      <c r="J76" s="38">
        <f t="shared" si="131"/>
        <v>169</v>
      </c>
      <c r="K76" s="38">
        <f>ROUND(VLOOKUP($A76,'[1]TRG 1415'!$A$2:$N$119,7,FALSE)/12*$B$163,0)</f>
        <v>300</v>
      </c>
      <c r="L76" s="38">
        <f>SUMIFS([1]DATA1415!$N$2:$N$1048576,[1]DATA1415!$C$2:$C$1048576,A76,[1]DATA1415!$E$2:$E$1048576,$A$166,[1]DATA1415!$F$2:$F$1048576,$B$166)+ SUMIFS([1]DATA1415!$S$2:$S$1048576,[1]DATA1415!$C$2:$C$1048576,A76,[1]DATA1415!$E$2:$E$1048576,$A$166,[1]DATA1415!$F$2:$F$1048576,$B$166)-(SUMIFS([1]DATA1415!$N$2:$N$1048576,[1]DATA1415!$C$2:$C$1048576,A76,[1]DATA1415!$E$2:$E$1048576,$A$163,[1]DATA1415!$F$2:$F$1048576,$B$166)+ SUMIFS([1]DATA1415!$S$2:$S$1048576,[1]DATA1415!$C$2:$C$1048576,A76,[1]DATA1415!$E$2:$E$1048576,$A$163,[1]DATA1415!$F$2:$F$1048576,$B$166))</f>
        <v>416</v>
      </c>
      <c r="M76" s="38">
        <f t="shared" si="132"/>
        <v>139</v>
      </c>
      <c r="N76" s="38">
        <f>ROUND(VLOOKUP($A76,'[1]TRG 1415'!$A$2:$N$119,8,FALSE)/12*$B$163,0)</f>
        <v>392</v>
      </c>
      <c r="O76" s="38">
        <f>SUMIFS([1]DATA1415!$M$2:$M$1048576,[1]DATA1415!$C$2:$C$1048576,A76,[1]DATA1415!$E$2:$E$1048576,$A$166,[1]DATA1415!$F$2:$F$1048576,$B$166)-SUMIFS([1]DATA1415!$M$2:$M$1048576,[1]DATA1415!$C$2:$C$1048576,A76,[1]DATA1415!$E$2:$E$1048576,$A$163,[1]DATA1415!$F$2:$F$1048576,$B$166)</f>
        <v>722</v>
      </c>
      <c r="P76" s="38">
        <f t="shared" si="133"/>
        <v>184</v>
      </c>
      <c r="Q76" s="38">
        <f>ROUND(VLOOKUP($A76,'[1]TRG 1415'!$A$2:$N$119,9,FALSE)/12*$B$163,0)</f>
        <v>600</v>
      </c>
      <c r="R76" s="38">
        <f>SUMIFS([1]DATA1415!$U$2:$U$1048576,[1]DATA1415!$C$2:$C$1048576,A76,[1]DATA1415!$E$2:$E$1048576,$A$166,[1]DATA1415!$F$2:$F$1048576,$B$166)-SUMIFS([1]DATA1415!$U$2:$U$1048576,[1]DATA1415!$C$2:$C$1048576,A76,[1]DATA1415!$E$2:$E$1048576,$A$163,[1]DATA1415!$F$2:$F$1048576,$B$166)</f>
        <v>1251</v>
      </c>
      <c r="S76" s="38">
        <f t="shared" si="134"/>
        <v>209</v>
      </c>
      <c r="T76" s="38">
        <f>ROUND(VLOOKUP($A76,'[1]TRG 1415'!$A$2:$N$119,11,FALSE)/12*$B$163,0)</f>
        <v>1500</v>
      </c>
      <c r="U76" s="38">
        <f>SUMIFS([1]DATA1415!$Y$2:$Y$1048576,[1]DATA1415!$C$2:$C$1048576,A76,[1]DATA1415!$E$2:$E$1048576,$A$166,[1]DATA1415!$F$2:$F$1048576,$B$166)-SUMIFS([1]DATA1415!$Y$2:$Y$1048576,[1]DATA1415!$C$2:$C$1048576,A76,[1]DATA1415!$E$2:$E$1048576,$A$163,[1]DATA1415!$F$2:$F$1048576,$B$166)</f>
        <v>1739</v>
      </c>
      <c r="V76" s="38">
        <f t="shared" si="135"/>
        <v>116</v>
      </c>
      <c r="W76" s="38">
        <f>ROUND(VLOOKUP($A76,'[1]TRG 1415'!$A$2:$N$119,10,FALSE)/12*$B$163,0)</f>
        <v>0</v>
      </c>
      <c r="X76" s="38">
        <f>SUMIFS([1]DATA1415!$X$2:$X$1048576,[1]DATA1415!$C$2:$C$1048576,A76,[1]DATA1415!$E$2:$E$1048576,$A$166,[1]DATA1415!$F$2:$F$1048576,$B$166)-SUMIFS([1]DATA1415!$X$2:$X$1048576,[1]DATA1415!$C$2:$C$1048576,A76,[1]DATA1415!$E$2:$E$1048576,$A$163,[1]DATA1415!$F$2:$F$1048576,$B$166)</f>
        <v>0</v>
      </c>
      <c r="Y76" s="38">
        <f t="shared" si="136"/>
        <v>0</v>
      </c>
      <c r="Z76" s="38">
        <f>ROUND(VLOOKUP($A76,'[1]TRG 1415'!$A$2:$N$119,12,FALSE)/12*$B$163,0)</f>
        <v>300</v>
      </c>
      <c r="AA76" s="38">
        <f>SUMIFS([1]DATA1415!$Z$2:$Z$1048576,[1]DATA1415!$C$2:$C$1048576,A76,[1]DATA1415!$E$2:$E$1048576,$A$166,[1]DATA1415!$F$2:$F$1048576,$B$166)-SUMIFS([1]DATA1415!$Z$2:$Z$1048576,[1]DATA1415!$C$2:$C$1048576,A76,[1]DATA1415!$E$2:$E$1048576,$A$163,[1]DATA1415!$F$2:$F$1048576,$B$166)</f>
        <v>54</v>
      </c>
      <c r="AB76" s="38">
        <f t="shared" si="137"/>
        <v>18</v>
      </c>
      <c r="AC76" s="38">
        <f>ROUND(VLOOKUP($A76,'[1]TRG 1415'!$A$2:$N$119,13,FALSE)/12*$B$163,0)</f>
        <v>24000</v>
      </c>
      <c r="AD76" s="38">
        <f>SUMIFS([1]DATA1415!$V$2:$V$1048576,[1]DATA1415!$C$2:$C$1048576,A76,[1]DATA1415!$E$2:$E$1048576,$A$166,[1]DATA1415!$F$2:$F$1048576,$B$166)-SUMIFS([1]DATA1415!$V$2:$V$1048576,[1]DATA1415!$C$2:$C$1048576,A76,[1]DATA1415!$E$2:$E$1048576,$A$163,[1]DATA1415!$F$2:$F$1048576,$B$166)</f>
        <v>68917</v>
      </c>
      <c r="AE76" s="38">
        <f t="shared" si="138"/>
        <v>287</v>
      </c>
      <c r="AF76" s="38">
        <f>IF(VLOOKUP($A76,'[1]TRG 1415'!$A$2:$N$119,4,FALSE)&gt;0,80,0)</f>
        <v>80</v>
      </c>
      <c r="AG76" s="39">
        <f>ROUND((SUMIFS([1]DATA1415!$L$2:$L$1048576,[1]DATA1415!$C$2:$C$1048576,A76,[1]DATA1415!$E$2:$E$1048576,$A$166,[1]DATA1415!$F$2:$F$1048576,$B$166)-SUMIFS([1]DATA1415!$L$2:$L$1048576,[1]DATA1415!$C$2:$C$1048576,A76,[1]DATA1415!$E$2:$E$1048576,$A$163,[1]DATA1415!$F$2:$F$1048576,$B$166))*100/(VLOOKUP($A76,'[1]TRG 1415'!$A$2:$N$119,4,FALSE)*$H$162),0)</f>
        <v>164</v>
      </c>
      <c r="AH76" s="38">
        <f t="shared" si="139"/>
        <v>205</v>
      </c>
      <c r="AI76" s="39">
        <f t="shared" si="140"/>
        <v>160</v>
      </c>
      <c r="AJ76" s="40" t="str">
        <f t="shared" si="141"/>
        <v>A</v>
      </c>
      <c r="AK76" s="41"/>
      <c r="AL76" s="42"/>
      <c r="AM76" s="43"/>
      <c r="AN76" s="41"/>
      <c r="AO76" s="44">
        <f>VLOOKUP(A76,'[1]TRG 1415'!$A$2:$N$119,14,FALSE)</f>
        <v>9</v>
      </c>
      <c r="AS76" s="45" t="str">
        <f t="shared" si="142"/>
        <v>A</v>
      </c>
      <c r="AT76" s="41">
        <f t="shared" si="129"/>
        <v>1</v>
      </c>
      <c r="AU76" s="41" t="str">
        <f t="shared" si="127"/>
        <v/>
      </c>
      <c r="AV76" s="41" t="str">
        <f t="shared" si="128"/>
        <v/>
      </c>
      <c r="AW76" s="41">
        <f t="shared" si="143"/>
        <v>7</v>
      </c>
    </row>
    <row r="77" spans="1:51" ht="21" outlineLevel="2">
      <c r="A77" s="34">
        <v>707</v>
      </c>
      <c r="B77" s="35" t="s">
        <v>55</v>
      </c>
      <c r="C77" s="36" t="s">
        <v>122</v>
      </c>
      <c r="D77" s="37">
        <v>30</v>
      </c>
      <c r="E77" s="38">
        <f>ROUND(VLOOKUP($A77,'[1]TRG 1415'!$A$2:$N$119,5,FALSE)/12*$B$163,0)</f>
        <v>67500</v>
      </c>
      <c r="F77" s="38">
        <f>SUMIFS([1]DATA1415!$G$2:$G$1048576,[1]DATA1415!$C$2:$C$1048576,A77,[1]DATA1415!$E$2:$E$1048576,$A$166,[1]DATA1415!$F$2:$F$1048576,$B$166)+ SUMIFS([1]DATA1415!$H$2:$H$1048576,[1]DATA1415!$C$2:$C$1048576,A77,[1]DATA1415!$E$2:$E$1048576,$A$166,[1]DATA1415!$F$2:$F$1048576,$B$166)+SUMIFS([1]DATA1415!$Q$2:$Q$1048576,[1]DATA1415!$C$2:$C$1048576,A77,[1]DATA1415!$E$2:$E$1048576,$A$166,[1]DATA1415!$F$2:$F$1048576,$B$166)-(SUMIFS([1]DATA1415!$G$2:$G$1048576,[1]DATA1415!$C$2:$C$1048576,A77,[1]DATA1415!$E$2:$E$1048576,$A$163,[1]DATA1415!$F$2:$F$1048576,$B$166)+ SUMIFS([1]DATA1415!$H$2:$H$1048576,[1]DATA1415!$C$2:$C$1048576,A77,[1]DATA1415!$E$2:$E$1048576,$A$163,[1]DATA1415!$F$2:$F$1048576,$B$166)+SUMIFS([1]DATA1415!$Q$2:$Q$1048576,[1]DATA1415!$C$2:$C$1048576,A77,[1]DATA1415!$E$2:$E$1048576,$A$163,[1]DATA1415!$F$2:$F$1048576,$B$166))</f>
        <v>63774</v>
      </c>
      <c r="G77" s="38">
        <f t="shared" si="130"/>
        <v>94</v>
      </c>
      <c r="H77" s="38">
        <f>ROUND(VLOOKUP($A77,'[1]TRG 1415'!$A$2:$N$119,6,FALSE)/12*$B$163,0)</f>
        <v>4200</v>
      </c>
      <c r="I77" s="38">
        <f>SUMIFS([1]DATA1415!$I$2:$I$1048576,[1]DATA1415!$C$2:$C$1048576,A77,[1]DATA1415!$E$2:$E$1048576,$A$166,[1]DATA1415!$F$2:$F$1048576,$B$166)+ SUMIFS([1]DATA1415!$R$2:$R$1048576,[1]DATA1415!$C$2:$C$1048576,A77,[1]DATA1415!$E$2:$E$1048576,$A$166,[1]DATA1415!$F$2:$F$1048576,$B$166)-(SUMIFS([1]DATA1415!$I$2:$I$1048576,[1]DATA1415!$C$2:$C$1048576,A77,[1]DATA1415!$E$2:$E$1048576,$A$163,[1]DATA1415!$F$2:$F$1048576,$B$166)+ SUMIFS([1]DATA1415!$R$2:$R$1048576,[1]DATA1415!$C$2:$C$1048576,A77,[1]DATA1415!$E$2:$E$1048576,$A$163,[1]DATA1415!$F$2:$F$1048576,$B$166))</f>
        <v>3289</v>
      </c>
      <c r="J77" s="38">
        <f t="shared" si="131"/>
        <v>78</v>
      </c>
      <c r="K77" s="38">
        <f>ROUND(VLOOKUP($A77,'[1]TRG 1415'!$A$2:$N$119,7,FALSE)/12*$B$163,0)</f>
        <v>0</v>
      </c>
      <c r="L77" s="38">
        <f>SUMIFS([1]DATA1415!$N$2:$N$1048576,[1]DATA1415!$C$2:$C$1048576,A77,[1]DATA1415!$E$2:$E$1048576,$A$166,[1]DATA1415!$F$2:$F$1048576,$B$166)+ SUMIFS([1]DATA1415!$S$2:$S$1048576,[1]DATA1415!$C$2:$C$1048576,A77,[1]DATA1415!$E$2:$E$1048576,$A$166,[1]DATA1415!$F$2:$F$1048576,$B$166)-(SUMIFS([1]DATA1415!$N$2:$N$1048576,[1]DATA1415!$C$2:$C$1048576,A77,[1]DATA1415!$E$2:$E$1048576,$A$163,[1]DATA1415!$F$2:$F$1048576,$B$166)+ SUMIFS([1]DATA1415!$S$2:$S$1048576,[1]DATA1415!$C$2:$C$1048576,A77,[1]DATA1415!$E$2:$E$1048576,$A$163,[1]DATA1415!$F$2:$F$1048576,$B$166))</f>
        <v>117</v>
      </c>
      <c r="M77" s="38">
        <f t="shared" si="132"/>
        <v>0</v>
      </c>
      <c r="N77" s="38">
        <f>ROUND(VLOOKUP($A77,'[1]TRG 1415'!$A$2:$N$119,8,FALSE)/12*$B$163,0)</f>
        <v>300</v>
      </c>
      <c r="O77" s="38">
        <f>SUMIFS([1]DATA1415!$M$2:$M$1048576,[1]DATA1415!$C$2:$C$1048576,A77,[1]DATA1415!$E$2:$E$1048576,$A$166,[1]DATA1415!$F$2:$F$1048576,$B$166)-SUMIFS([1]DATA1415!$M$2:$M$1048576,[1]DATA1415!$C$2:$C$1048576,A77,[1]DATA1415!$E$2:$E$1048576,$A$163,[1]DATA1415!$F$2:$F$1048576,$B$166)</f>
        <v>164</v>
      </c>
      <c r="P77" s="38">
        <f t="shared" si="133"/>
        <v>55</v>
      </c>
      <c r="Q77" s="38">
        <f>ROUND(VLOOKUP($A77,'[1]TRG 1415'!$A$2:$N$119,9,FALSE)/12*$B$163,0)</f>
        <v>300</v>
      </c>
      <c r="R77" s="38">
        <f>SUMIFS([1]DATA1415!$U$2:$U$1048576,[1]DATA1415!$C$2:$C$1048576,A77,[1]DATA1415!$E$2:$E$1048576,$A$166,[1]DATA1415!$F$2:$F$1048576,$B$166)-SUMIFS([1]DATA1415!$U$2:$U$1048576,[1]DATA1415!$C$2:$C$1048576,A77,[1]DATA1415!$E$2:$E$1048576,$A$163,[1]DATA1415!$F$2:$F$1048576,$B$166)</f>
        <v>415</v>
      </c>
      <c r="S77" s="38">
        <f t="shared" si="134"/>
        <v>138</v>
      </c>
      <c r="T77" s="38">
        <f>ROUND(VLOOKUP($A77,'[1]TRG 1415'!$A$2:$N$119,11,FALSE)/12*$B$163,0)</f>
        <v>900</v>
      </c>
      <c r="U77" s="38">
        <f>SUMIFS([1]DATA1415!$Y$2:$Y$1048576,[1]DATA1415!$C$2:$C$1048576,A77,[1]DATA1415!$E$2:$E$1048576,$A$166,[1]DATA1415!$F$2:$F$1048576,$B$166)-SUMIFS([1]DATA1415!$Y$2:$Y$1048576,[1]DATA1415!$C$2:$C$1048576,A77,[1]DATA1415!$E$2:$E$1048576,$A$163,[1]DATA1415!$F$2:$F$1048576,$B$166)</f>
        <v>758</v>
      </c>
      <c r="V77" s="38">
        <f t="shared" si="135"/>
        <v>84</v>
      </c>
      <c r="W77" s="38">
        <f>ROUND(VLOOKUP($A77,'[1]TRG 1415'!$A$2:$N$119,10,FALSE)/12*$B$163,0)</f>
        <v>0</v>
      </c>
      <c r="X77" s="38">
        <f>SUMIFS([1]DATA1415!$X$2:$X$1048576,[1]DATA1415!$C$2:$C$1048576,A77,[1]DATA1415!$E$2:$E$1048576,$A$166,[1]DATA1415!$F$2:$F$1048576,$B$166)-SUMIFS([1]DATA1415!$X$2:$X$1048576,[1]DATA1415!$C$2:$C$1048576,A77,[1]DATA1415!$E$2:$E$1048576,$A$163,[1]DATA1415!$F$2:$F$1048576,$B$166)</f>
        <v>0</v>
      </c>
      <c r="Y77" s="38">
        <f t="shared" si="136"/>
        <v>0</v>
      </c>
      <c r="Z77" s="38">
        <f>ROUND(VLOOKUP($A77,'[1]TRG 1415'!$A$2:$N$119,12,FALSE)/12*$B$163,0)</f>
        <v>125</v>
      </c>
      <c r="AA77" s="38">
        <f>SUMIFS([1]DATA1415!$Z$2:$Z$1048576,[1]DATA1415!$C$2:$C$1048576,A77,[1]DATA1415!$E$2:$E$1048576,$A$166,[1]DATA1415!$F$2:$F$1048576,$B$166)-SUMIFS([1]DATA1415!$Z$2:$Z$1048576,[1]DATA1415!$C$2:$C$1048576,A77,[1]DATA1415!$E$2:$E$1048576,$A$163,[1]DATA1415!$F$2:$F$1048576,$B$166)</f>
        <v>157</v>
      </c>
      <c r="AB77" s="38">
        <f t="shared" si="137"/>
        <v>126</v>
      </c>
      <c r="AC77" s="38">
        <f>ROUND(VLOOKUP($A77,'[1]TRG 1415'!$A$2:$N$119,13,FALSE)/12*$B$163,0)</f>
        <v>14400</v>
      </c>
      <c r="AD77" s="38">
        <f>SUMIFS([1]DATA1415!$V$2:$V$1048576,[1]DATA1415!$C$2:$C$1048576,A77,[1]DATA1415!$E$2:$E$1048576,$A$166,[1]DATA1415!$F$2:$F$1048576,$B$166)-SUMIFS([1]DATA1415!$V$2:$V$1048576,[1]DATA1415!$C$2:$C$1048576,A77,[1]DATA1415!$E$2:$E$1048576,$A$163,[1]DATA1415!$F$2:$F$1048576,$B$166)</f>
        <v>15669</v>
      </c>
      <c r="AE77" s="38">
        <f t="shared" si="138"/>
        <v>109</v>
      </c>
      <c r="AF77" s="38">
        <f>IF(VLOOKUP($A77,'[1]TRG 1415'!$A$2:$N$119,4,FALSE)&gt;0,80,0)</f>
        <v>80</v>
      </c>
      <c r="AG77" s="39">
        <f>ROUND((SUMIFS([1]DATA1415!$L$2:$L$1048576,[1]DATA1415!$C$2:$C$1048576,A77,[1]DATA1415!$E$2:$E$1048576,$A$166,[1]DATA1415!$F$2:$F$1048576,$B$166)-SUMIFS([1]DATA1415!$L$2:$L$1048576,[1]DATA1415!$C$2:$C$1048576,A77,[1]DATA1415!$E$2:$E$1048576,$A$163,[1]DATA1415!$F$2:$F$1048576,$B$166))*100/(VLOOKUP($A77,'[1]TRG 1415'!$A$2:$N$119,4,FALSE)*$H$162),0)</f>
        <v>97</v>
      </c>
      <c r="AH77" s="38">
        <f t="shared" si="139"/>
        <v>121</v>
      </c>
      <c r="AI77" s="39">
        <f t="shared" si="140"/>
        <v>101</v>
      </c>
      <c r="AJ77" s="40" t="str">
        <f t="shared" si="141"/>
        <v>A</v>
      </c>
      <c r="AK77" s="41"/>
      <c r="AL77" s="42"/>
      <c r="AM77" s="43"/>
      <c r="AN77" s="41"/>
      <c r="AO77" s="44">
        <f>VLOOKUP(A77,'[1]TRG 1415'!$A$2:$N$119,14,FALSE)</f>
        <v>8</v>
      </c>
      <c r="AS77" s="45" t="str">
        <f t="shared" si="142"/>
        <v>A</v>
      </c>
      <c r="AT77" s="41">
        <f t="shared" si="129"/>
        <v>1</v>
      </c>
      <c r="AU77" s="41" t="str">
        <f t="shared" si="127"/>
        <v/>
      </c>
      <c r="AV77" s="41" t="str">
        <f t="shared" si="128"/>
        <v/>
      </c>
      <c r="AW77" s="41">
        <f t="shared" si="143"/>
        <v>7</v>
      </c>
    </row>
    <row r="78" spans="1:51" ht="21" outlineLevel="2">
      <c r="A78" s="34">
        <v>708</v>
      </c>
      <c r="B78" s="35" t="s">
        <v>55</v>
      </c>
      <c r="C78" s="36" t="s">
        <v>123</v>
      </c>
      <c r="D78" s="37">
        <v>30</v>
      </c>
      <c r="E78" s="38">
        <f>ROUND(VLOOKUP($A78,'[1]TRG 1415'!$A$2:$N$119,5,FALSE)/12*$B$163,0)</f>
        <v>67500</v>
      </c>
      <c r="F78" s="38">
        <f>SUMIFS([1]DATA1415!$G$2:$G$1048576,[1]DATA1415!$C$2:$C$1048576,A78,[1]DATA1415!$E$2:$E$1048576,$A$166,[1]DATA1415!$F$2:$F$1048576,$B$166)+ SUMIFS([1]DATA1415!$H$2:$H$1048576,[1]DATA1415!$C$2:$C$1048576,A78,[1]DATA1415!$E$2:$E$1048576,$A$166,[1]DATA1415!$F$2:$F$1048576,$B$166)+SUMIFS([1]DATA1415!$Q$2:$Q$1048576,[1]DATA1415!$C$2:$C$1048576,A78,[1]DATA1415!$E$2:$E$1048576,$A$166,[1]DATA1415!$F$2:$F$1048576,$B$166)-(SUMIFS([1]DATA1415!$G$2:$G$1048576,[1]DATA1415!$C$2:$C$1048576,A78,[1]DATA1415!$E$2:$E$1048576,$A$163,[1]DATA1415!$F$2:$F$1048576,$B$166)+ SUMIFS([1]DATA1415!$H$2:$H$1048576,[1]DATA1415!$C$2:$C$1048576,A78,[1]DATA1415!$E$2:$E$1048576,$A$163,[1]DATA1415!$F$2:$F$1048576,$B$166)+SUMIFS([1]DATA1415!$Q$2:$Q$1048576,[1]DATA1415!$C$2:$C$1048576,A78,[1]DATA1415!$E$2:$E$1048576,$A$163,[1]DATA1415!$F$2:$F$1048576,$B$166))</f>
        <v>56553</v>
      </c>
      <c r="G78" s="38">
        <f t="shared" si="130"/>
        <v>84</v>
      </c>
      <c r="H78" s="38">
        <f>ROUND(VLOOKUP($A78,'[1]TRG 1415'!$A$2:$N$119,6,FALSE)/12*$B$163,0)</f>
        <v>4200</v>
      </c>
      <c r="I78" s="38">
        <f>SUMIFS([1]DATA1415!$I$2:$I$1048576,[1]DATA1415!$C$2:$C$1048576,A78,[1]DATA1415!$E$2:$E$1048576,$A$166,[1]DATA1415!$F$2:$F$1048576,$B$166)+ SUMIFS([1]DATA1415!$R$2:$R$1048576,[1]DATA1415!$C$2:$C$1048576,A78,[1]DATA1415!$E$2:$E$1048576,$A$166,[1]DATA1415!$F$2:$F$1048576,$B$166)-(SUMIFS([1]DATA1415!$I$2:$I$1048576,[1]DATA1415!$C$2:$C$1048576,A78,[1]DATA1415!$E$2:$E$1048576,$A$163,[1]DATA1415!$F$2:$F$1048576,$B$166)+ SUMIFS([1]DATA1415!$R$2:$R$1048576,[1]DATA1415!$C$2:$C$1048576,A78,[1]DATA1415!$E$2:$E$1048576,$A$163,[1]DATA1415!$F$2:$F$1048576,$B$166))</f>
        <v>4065</v>
      </c>
      <c r="J78" s="38">
        <f t="shared" si="131"/>
        <v>97</v>
      </c>
      <c r="K78" s="38">
        <f>ROUND(VLOOKUP($A78,'[1]TRG 1415'!$A$2:$N$119,7,FALSE)/12*$B$163,0)</f>
        <v>0</v>
      </c>
      <c r="L78" s="38">
        <f>SUMIFS([1]DATA1415!$N$2:$N$1048576,[1]DATA1415!$C$2:$C$1048576,A78,[1]DATA1415!$E$2:$E$1048576,$A$166,[1]DATA1415!$F$2:$F$1048576,$B$166)+ SUMIFS([1]DATA1415!$S$2:$S$1048576,[1]DATA1415!$C$2:$C$1048576,A78,[1]DATA1415!$E$2:$E$1048576,$A$166,[1]DATA1415!$F$2:$F$1048576,$B$166)-(SUMIFS([1]DATA1415!$N$2:$N$1048576,[1]DATA1415!$C$2:$C$1048576,A78,[1]DATA1415!$E$2:$E$1048576,$A$163,[1]DATA1415!$F$2:$F$1048576,$B$166)+ SUMIFS([1]DATA1415!$S$2:$S$1048576,[1]DATA1415!$C$2:$C$1048576,A78,[1]DATA1415!$E$2:$E$1048576,$A$163,[1]DATA1415!$F$2:$F$1048576,$B$166))</f>
        <v>0</v>
      </c>
      <c r="M78" s="38">
        <f t="shared" si="132"/>
        <v>0</v>
      </c>
      <c r="N78" s="38">
        <f>ROUND(VLOOKUP($A78,'[1]TRG 1415'!$A$2:$N$119,8,FALSE)/12*$B$163,0)</f>
        <v>300</v>
      </c>
      <c r="O78" s="38">
        <f>SUMIFS([1]DATA1415!$M$2:$M$1048576,[1]DATA1415!$C$2:$C$1048576,A78,[1]DATA1415!$E$2:$E$1048576,$A$166,[1]DATA1415!$F$2:$F$1048576,$B$166)-SUMIFS([1]DATA1415!$M$2:$M$1048576,[1]DATA1415!$C$2:$C$1048576,A78,[1]DATA1415!$E$2:$E$1048576,$A$163,[1]DATA1415!$F$2:$F$1048576,$B$166)</f>
        <v>191</v>
      </c>
      <c r="P78" s="38">
        <f t="shared" si="133"/>
        <v>64</v>
      </c>
      <c r="Q78" s="38">
        <f>ROUND(VLOOKUP($A78,'[1]TRG 1415'!$A$2:$N$119,9,FALSE)/12*$B$163,0)</f>
        <v>300</v>
      </c>
      <c r="R78" s="38">
        <f>SUMIFS([1]DATA1415!$U$2:$U$1048576,[1]DATA1415!$C$2:$C$1048576,A78,[1]DATA1415!$E$2:$E$1048576,$A$166,[1]DATA1415!$F$2:$F$1048576,$B$166)-SUMIFS([1]DATA1415!$U$2:$U$1048576,[1]DATA1415!$C$2:$C$1048576,A78,[1]DATA1415!$E$2:$E$1048576,$A$163,[1]DATA1415!$F$2:$F$1048576,$B$166)</f>
        <v>106</v>
      </c>
      <c r="S78" s="38">
        <f t="shared" si="134"/>
        <v>35</v>
      </c>
      <c r="T78" s="38">
        <f>ROUND(VLOOKUP($A78,'[1]TRG 1415'!$A$2:$N$119,11,FALSE)/12*$B$163,0)</f>
        <v>900</v>
      </c>
      <c r="U78" s="38">
        <f>SUMIFS([1]DATA1415!$Y$2:$Y$1048576,[1]DATA1415!$C$2:$C$1048576,A78,[1]DATA1415!$E$2:$E$1048576,$A$166,[1]DATA1415!$F$2:$F$1048576,$B$166)-SUMIFS([1]DATA1415!$Y$2:$Y$1048576,[1]DATA1415!$C$2:$C$1048576,A78,[1]DATA1415!$E$2:$E$1048576,$A$163,[1]DATA1415!$F$2:$F$1048576,$B$166)</f>
        <v>694</v>
      </c>
      <c r="V78" s="38">
        <f t="shared" si="135"/>
        <v>77</v>
      </c>
      <c r="W78" s="38">
        <f>ROUND(VLOOKUP($A78,'[1]TRG 1415'!$A$2:$N$119,10,FALSE)/12*$B$163,0)</f>
        <v>0</v>
      </c>
      <c r="X78" s="38">
        <f>SUMIFS([1]DATA1415!$X$2:$X$1048576,[1]DATA1415!$C$2:$C$1048576,A78,[1]DATA1415!$E$2:$E$1048576,$A$166,[1]DATA1415!$F$2:$F$1048576,$B$166)-SUMIFS([1]DATA1415!$X$2:$X$1048576,[1]DATA1415!$C$2:$C$1048576,A78,[1]DATA1415!$E$2:$E$1048576,$A$163,[1]DATA1415!$F$2:$F$1048576,$B$166)</f>
        <v>0</v>
      </c>
      <c r="Y78" s="38">
        <f t="shared" si="136"/>
        <v>0</v>
      </c>
      <c r="Z78" s="38">
        <f>ROUND(VLOOKUP($A78,'[1]TRG 1415'!$A$2:$N$119,12,FALSE)/12*$B$163,0)</f>
        <v>125</v>
      </c>
      <c r="AA78" s="38">
        <f>SUMIFS([1]DATA1415!$Z$2:$Z$1048576,[1]DATA1415!$C$2:$C$1048576,A78,[1]DATA1415!$E$2:$E$1048576,$A$166,[1]DATA1415!$F$2:$F$1048576,$B$166)-SUMIFS([1]DATA1415!$Z$2:$Z$1048576,[1]DATA1415!$C$2:$C$1048576,A78,[1]DATA1415!$E$2:$E$1048576,$A$163,[1]DATA1415!$F$2:$F$1048576,$B$166)</f>
        <v>279</v>
      </c>
      <c r="AB78" s="38">
        <f t="shared" si="137"/>
        <v>223</v>
      </c>
      <c r="AC78" s="38">
        <f>ROUND(VLOOKUP($A78,'[1]TRG 1415'!$A$2:$N$119,13,FALSE)/12*$B$163,0)</f>
        <v>14400</v>
      </c>
      <c r="AD78" s="38">
        <f>SUMIFS([1]DATA1415!$V$2:$V$1048576,[1]DATA1415!$C$2:$C$1048576,A78,[1]DATA1415!$E$2:$E$1048576,$A$166,[1]DATA1415!$F$2:$F$1048576,$B$166)-SUMIFS([1]DATA1415!$V$2:$V$1048576,[1]DATA1415!$C$2:$C$1048576,A78,[1]DATA1415!$E$2:$E$1048576,$A$163,[1]DATA1415!$F$2:$F$1048576,$B$166)</f>
        <v>18029</v>
      </c>
      <c r="AE78" s="38">
        <f t="shared" si="138"/>
        <v>125</v>
      </c>
      <c r="AF78" s="38">
        <f>IF(VLOOKUP($A78,'[1]TRG 1415'!$A$2:$N$119,4,FALSE)&gt;0,80,0)</f>
        <v>80</v>
      </c>
      <c r="AG78" s="39">
        <f>ROUND((SUMIFS([1]DATA1415!$L$2:$L$1048576,[1]DATA1415!$C$2:$C$1048576,A78,[1]DATA1415!$E$2:$E$1048576,$A$166,[1]DATA1415!$F$2:$F$1048576,$B$166)-SUMIFS([1]DATA1415!$L$2:$L$1048576,[1]DATA1415!$C$2:$C$1048576,A78,[1]DATA1415!$E$2:$E$1048576,$A$163,[1]DATA1415!$F$2:$F$1048576,$B$166))*100/(VLOOKUP($A78,'[1]TRG 1415'!$A$2:$N$119,4,FALSE)*$H$162),0)</f>
        <v>91</v>
      </c>
      <c r="AH78" s="38">
        <f t="shared" si="139"/>
        <v>114</v>
      </c>
      <c r="AI78" s="39">
        <f t="shared" si="140"/>
        <v>102</v>
      </c>
      <c r="AJ78" s="40" t="str">
        <f t="shared" si="141"/>
        <v>A</v>
      </c>
      <c r="AK78" s="41"/>
      <c r="AL78" s="42"/>
      <c r="AM78" s="43"/>
      <c r="AN78" s="41"/>
      <c r="AO78" s="44">
        <f>VLOOKUP(A78,'[1]TRG 1415'!$A$2:$N$119,14,FALSE)</f>
        <v>8</v>
      </c>
      <c r="AS78" s="45" t="str">
        <f t="shared" si="142"/>
        <v>A</v>
      </c>
      <c r="AT78" s="41">
        <f t="shared" si="129"/>
        <v>1</v>
      </c>
      <c r="AU78" s="41" t="str">
        <f t="shared" si="127"/>
        <v/>
      </c>
      <c r="AV78" s="41" t="str">
        <f t="shared" si="128"/>
        <v/>
      </c>
      <c r="AW78" s="41">
        <f t="shared" si="143"/>
        <v>7</v>
      </c>
    </row>
    <row r="79" spans="1:51" ht="21" outlineLevel="2">
      <c r="A79" s="34">
        <v>709</v>
      </c>
      <c r="B79" s="35" t="s">
        <v>55</v>
      </c>
      <c r="C79" s="36" t="s">
        <v>124</v>
      </c>
      <c r="D79" s="37">
        <v>20</v>
      </c>
      <c r="E79" s="38">
        <f>ROUND(VLOOKUP($A79,'[1]TRG 1415'!$A$2:$N$119,5,FALSE)/12*$B$163,0)</f>
        <v>36900</v>
      </c>
      <c r="F79" s="38">
        <f>SUMIFS([1]DATA1415!$G$2:$G$1048576,[1]DATA1415!$C$2:$C$1048576,A79,[1]DATA1415!$E$2:$E$1048576,$A$166,[1]DATA1415!$F$2:$F$1048576,$B$166)+ SUMIFS([1]DATA1415!$H$2:$H$1048576,[1]DATA1415!$C$2:$C$1048576,A79,[1]DATA1415!$E$2:$E$1048576,$A$166,[1]DATA1415!$F$2:$F$1048576,$B$166)+SUMIFS([1]DATA1415!$Q$2:$Q$1048576,[1]DATA1415!$C$2:$C$1048576,A79,[1]DATA1415!$E$2:$E$1048576,$A$166,[1]DATA1415!$F$2:$F$1048576,$B$166)-(SUMIFS([1]DATA1415!$G$2:$G$1048576,[1]DATA1415!$C$2:$C$1048576,A79,[1]DATA1415!$E$2:$E$1048576,$A$163,[1]DATA1415!$F$2:$F$1048576,$B$166)+ SUMIFS([1]DATA1415!$H$2:$H$1048576,[1]DATA1415!$C$2:$C$1048576,A79,[1]DATA1415!$E$2:$E$1048576,$A$163,[1]DATA1415!$F$2:$F$1048576,$B$166)+SUMIFS([1]DATA1415!$Q$2:$Q$1048576,[1]DATA1415!$C$2:$C$1048576,A79,[1]DATA1415!$E$2:$E$1048576,$A$163,[1]DATA1415!$F$2:$F$1048576,$B$166))</f>
        <v>53899</v>
      </c>
      <c r="G79" s="38">
        <f t="shared" si="130"/>
        <v>146</v>
      </c>
      <c r="H79" s="38">
        <f>ROUND(VLOOKUP($A79,'[1]TRG 1415'!$A$2:$N$119,6,FALSE)/12*$B$163,0)</f>
        <v>3300</v>
      </c>
      <c r="I79" s="38">
        <f>SUMIFS([1]DATA1415!$I$2:$I$1048576,[1]DATA1415!$C$2:$C$1048576,A79,[1]DATA1415!$E$2:$E$1048576,$A$166,[1]DATA1415!$F$2:$F$1048576,$B$166)+ SUMIFS([1]DATA1415!$R$2:$R$1048576,[1]DATA1415!$C$2:$C$1048576,A79,[1]DATA1415!$E$2:$E$1048576,$A$166,[1]DATA1415!$F$2:$F$1048576,$B$166)-(SUMIFS([1]DATA1415!$I$2:$I$1048576,[1]DATA1415!$C$2:$C$1048576,A79,[1]DATA1415!$E$2:$E$1048576,$A$163,[1]DATA1415!$F$2:$F$1048576,$B$166)+ SUMIFS([1]DATA1415!$R$2:$R$1048576,[1]DATA1415!$C$2:$C$1048576,A79,[1]DATA1415!$E$2:$E$1048576,$A$163,[1]DATA1415!$F$2:$F$1048576,$B$166))</f>
        <v>6812</v>
      </c>
      <c r="J79" s="38">
        <f t="shared" si="131"/>
        <v>206</v>
      </c>
      <c r="K79" s="38">
        <f>ROUND(VLOOKUP($A79,'[1]TRG 1415'!$A$2:$N$119,7,FALSE)/12*$B$163,0)</f>
        <v>0</v>
      </c>
      <c r="L79" s="38">
        <f>SUMIFS([1]DATA1415!$N$2:$N$1048576,[1]DATA1415!$C$2:$C$1048576,A79,[1]DATA1415!$E$2:$E$1048576,$A$166,[1]DATA1415!$F$2:$F$1048576,$B$166)+ SUMIFS([1]DATA1415!$S$2:$S$1048576,[1]DATA1415!$C$2:$C$1048576,A79,[1]DATA1415!$E$2:$E$1048576,$A$166,[1]DATA1415!$F$2:$F$1048576,$B$166)-(SUMIFS([1]DATA1415!$N$2:$N$1048576,[1]DATA1415!$C$2:$C$1048576,A79,[1]DATA1415!$E$2:$E$1048576,$A$163,[1]DATA1415!$F$2:$F$1048576,$B$166)+ SUMIFS([1]DATA1415!$S$2:$S$1048576,[1]DATA1415!$C$2:$C$1048576,A79,[1]DATA1415!$E$2:$E$1048576,$A$163,[1]DATA1415!$F$2:$F$1048576,$B$166))</f>
        <v>0</v>
      </c>
      <c r="M79" s="38">
        <f t="shared" si="132"/>
        <v>0</v>
      </c>
      <c r="N79" s="38">
        <f>ROUND(VLOOKUP($A79,'[1]TRG 1415'!$A$2:$N$119,8,FALSE)/12*$B$163,0)</f>
        <v>0</v>
      </c>
      <c r="O79" s="38">
        <f>SUMIFS([1]DATA1415!$M$2:$M$1048576,[1]DATA1415!$C$2:$C$1048576,A79,[1]DATA1415!$E$2:$E$1048576,$A$166,[1]DATA1415!$F$2:$F$1048576,$B$166)-SUMIFS([1]DATA1415!$M$2:$M$1048576,[1]DATA1415!$C$2:$C$1048576,A79,[1]DATA1415!$E$2:$E$1048576,$A$163,[1]DATA1415!$F$2:$F$1048576,$B$166)</f>
        <v>0</v>
      </c>
      <c r="P79" s="38">
        <f t="shared" si="133"/>
        <v>0</v>
      </c>
      <c r="Q79" s="38">
        <f>ROUND(VLOOKUP($A79,'[1]TRG 1415'!$A$2:$N$119,9,FALSE)/12*$B$163,0)</f>
        <v>0</v>
      </c>
      <c r="R79" s="38">
        <f>SUMIFS([1]DATA1415!$U$2:$U$1048576,[1]DATA1415!$C$2:$C$1048576,A79,[1]DATA1415!$E$2:$E$1048576,$A$166,[1]DATA1415!$F$2:$F$1048576,$B$166)-SUMIFS([1]DATA1415!$U$2:$U$1048576,[1]DATA1415!$C$2:$C$1048576,A79,[1]DATA1415!$E$2:$E$1048576,$A$163,[1]DATA1415!$F$2:$F$1048576,$B$166)</f>
        <v>62</v>
      </c>
      <c r="S79" s="38">
        <f t="shared" si="134"/>
        <v>0</v>
      </c>
      <c r="T79" s="38">
        <f>ROUND(VLOOKUP($A79,'[1]TRG 1415'!$A$2:$N$119,11,FALSE)/12*$B$163,0)</f>
        <v>0</v>
      </c>
      <c r="U79" s="38">
        <f>SUMIFS([1]DATA1415!$Y$2:$Y$1048576,[1]DATA1415!$C$2:$C$1048576,A79,[1]DATA1415!$E$2:$E$1048576,$A$166,[1]DATA1415!$F$2:$F$1048576,$B$166)-SUMIFS([1]DATA1415!$Y$2:$Y$1048576,[1]DATA1415!$C$2:$C$1048576,A79,[1]DATA1415!$E$2:$E$1048576,$A$163,[1]DATA1415!$F$2:$F$1048576,$B$166)</f>
        <v>0</v>
      </c>
      <c r="V79" s="38">
        <f t="shared" si="135"/>
        <v>0</v>
      </c>
      <c r="W79" s="38">
        <f>ROUND(VLOOKUP($A79,'[1]TRG 1415'!$A$2:$N$119,10,FALSE)/12*$B$163,0)</f>
        <v>0</v>
      </c>
      <c r="X79" s="38">
        <f>SUMIFS([1]DATA1415!$X$2:$X$1048576,[1]DATA1415!$C$2:$C$1048576,A79,[1]DATA1415!$E$2:$E$1048576,$A$166,[1]DATA1415!$F$2:$F$1048576,$B$166)-SUMIFS([1]DATA1415!$X$2:$X$1048576,[1]DATA1415!$C$2:$C$1048576,A79,[1]DATA1415!$E$2:$E$1048576,$A$163,[1]DATA1415!$F$2:$F$1048576,$B$166)</f>
        <v>0</v>
      </c>
      <c r="Y79" s="38">
        <f t="shared" si="136"/>
        <v>0</v>
      </c>
      <c r="Z79" s="38">
        <f>ROUND(VLOOKUP($A79,'[1]TRG 1415'!$A$2:$N$119,12,FALSE)/12*$B$163,0)</f>
        <v>0</v>
      </c>
      <c r="AA79" s="38">
        <f>SUMIFS([1]DATA1415!$Z$2:$Z$1048576,[1]DATA1415!$C$2:$C$1048576,A79,[1]DATA1415!$E$2:$E$1048576,$A$166,[1]DATA1415!$F$2:$F$1048576,$B$166)-SUMIFS([1]DATA1415!$Z$2:$Z$1048576,[1]DATA1415!$C$2:$C$1048576,A79,[1]DATA1415!$E$2:$E$1048576,$A$163,[1]DATA1415!$F$2:$F$1048576,$B$166)</f>
        <v>0</v>
      </c>
      <c r="AB79" s="38">
        <f t="shared" si="137"/>
        <v>0</v>
      </c>
      <c r="AC79" s="38">
        <f>ROUND(VLOOKUP($A79,'[1]TRG 1415'!$A$2:$N$119,13,FALSE)/12*$B$163,0)</f>
        <v>0</v>
      </c>
      <c r="AD79" s="38">
        <f>SUMIFS([1]DATA1415!$V$2:$V$1048576,[1]DATA1415!$C$2:$C$1048576,A79,[1]DATA1415!$E$2:$E$1048576,$A$166,[1]DATA1415!$F$2:$F$1048576,$B$166)-SUMIFS([1]DATA1415!$V$2:$V$1048576,[1]DATA1415!$C$2:$C$1048576,A79,[1]DATA1415!$E$2:$E$1048576,$A$163,[1]DATA1415!$F$2:$F$1048576,$B$166)</f>
        <v>117</v>
      </c>
      <c r="AE79" s="38">
        <f t="shared" si="138"/>
        <v>0</v>
      </c>
      <c r="AF79" s="38">
        <v>0</v>
      </c>
      <c r="AG79" s="39">
        <f>ROUND((SUMIFS([1]DATA1415!$L$2:$L$1048576,[1]DATA1415!$C$2:$C$1048576,A79,[1]DATA1415!$E$2:$E$1048576,$A$166,[1]DATA1415!$F$2:$F$1048576,$B$166)-SUMIFS([1]DATA1415!$L$2:$L$1048576,[1]DATA1415!$C$2:$C$1048576,A79,[1]DATA1415!$E$2:$E$1048576,$A$163,[1]DATA1415!$F$2:$F$1048576,$B$166))*100/(VLOOKUP($A79,'[1]TRG 1415'!$A$2:$N$119,4,FALSE)*$H$162),0)</f>
        <v>88</v>
      </c>
      <c r="AH79" s="38">
        <f t="shared" si="139"/>
        <v>0</v>
      </c>
      <c r="AI79" s="39">
        <f>IF(AO79=0,0,ROUND(SUM(G79+J79+M79+P79+S79+V79+Y79+AB79+AE79+AH79)/AO79,0))</f>
        <v>117</v>
      </c>
      <c r="AJ79" s="40" t="str">
        <f t="shared" si="141"/>
        <v>A</v>
      </c>
      <c r="AK79" s="54"/>
      <c r="AL79" s="55"/>
      <c r="AM79" s="56"/>
      <c r="AN79" s="54"/>
      <c r="AO79" s="44">
        <f>VLOOKUP(A79,'[1]TRG 1415'!$A$2:$N$119,14,FALSE)</f>
        <v>3</v>
      </c>
      <c r="AS79" s="45" t="str">
        <f t="shared" si="142"/>
        <v>A</v>
      </c>
      <c r="AT79" s="41">
        <f t="shared" si="129"/>
        <v>1</v>
      </c>
      <c r="AU79" s="41" t="str">
        <f t="shared" si="127"/>
        <v/>
      </c>
      <c r="AV79" s="41" t="str">
        <f t="shared" si="128"/>
        <v/>
      </c>
      <c r="AW79" s="41">
        <f t="shared" si="143"/>
        <v>7</v>
      </c>
    </row>
    <row r="80" spans="1:51" ht="21.75" outlineLevel="1" thickBot="1">
      <c r="A80" s="34"/>
      <c r="B80" s="35"/>
      <c r="C80" s="34" t="s">
        <v>25</v>
      </c>
      <c r="D80" s="47">
        <f>SUBTOTAL(9,D71:D79)</f>
        <v>590</v>
      </c>
      <c r="E80" s="48">
        <f>SUBTOTAL(9,E71:E79)</f>
        <v>933900</v>
      </c>
      <c r="F80" s="48">
        <f>SUBTOTAL(9,F71:F79)</f>
        <v>1014446</v>
      </c>
      <c r="G80" s="49">
        <f>IF(E80=0,0,ROUND(F80/E80*100,0))</f>
        <v>109</v>
      </c>
      <c r="H80" s="48">
        <f>SUBTOTAL(9,H71:H79)</f>
        <v>74700</v>
      </c>
      <c r="I80" s="48">
        <f>SUBTOTAL(9,I71:I79)</f>
        <v>82621</v>
      </c>
      <c r="J80" s="49">
        <f>IF(H80=0,0,ROUND(I80/H80*100,0))</f>
        <v>111</v>
      </c>
      <c r="K80" s="48">
        <f>SUBTOTAL(9,K71:K79)</f>
        <v>3750</v>
      </c>
      <c r="L80" s="48">
        <f>SUBTOTAL(9,L71:L79)</f>
        <v>3219</v>
      </c>
      <c r="M80" s="49">
        <f>IF(K80=0,0,ROUND(L80/K80*100,0))</f>
        <v>86</v>
      </c>
      <c r="N80" s="48">
        <f>SUBTOTAL(9,N71:N79)</f>
        <v>3992</v>
      </c>
      <c r="O80" s="48">
        <f>SUBTOTAL(9,O71:O79)</f>
        <v>5352</v>
      </c>
      <c r="P80" s="49">
        <f>IF(N80=0,0,ROUND(O80/N80*100,0))</f>
        <v>134</v>
      </c>
      <c r="Q80" s="48">
        <f>SUBTOTAL(9,Q71:Q79)</f>
        <v>6000</v>
      </c>
      <c r="R80" s="48">
        <f>SUBTOTAL(9,R71:R79)</f>
        <v>7282</v>
      </c>
      <c r="S80" s="49">
        <f>IF(Q80=0,0,ROUND(R80/Q80*100,0))</f>
        <v>121</v>
      </c>
      <c r="T80" s="48">
        <f>SUBTOTAL(9,T71:T79)</f>
        <v>20100</v>
      </c>
      <c r="U80" s="48">
        <f>SUBTOTAL(9,U71:U79)</f>
        <v>23895</v>
      </c>
      <c r="V80" s="49">
        <f>IF(T80=0,0,ROUND(U80/T80*100,0))</f>
        <v>119</v>
      </c>
      <c r="W80" s="48">
        <f>SUBTOTAL(9,W71:W79)</f>
        <v>7200</v>
      </c>
      <c r="X80" s="48">
        <f>SUBTOTAL(9,X71:X79)</f>
        <v>3970</v>
      </c>
      <c r="Y80" s="49">
        <f>IF(W80=0,0,ROUND(X80/W80*100,0))</f>
        <v>55</v>
      </c>
      <c r="Z80" s="48">
        <f>SUBTOTAL(9,Z71:Z79)</f>
        <v>5600</v>
      </c>
      <c r="AA80" s="48">
        <f>SUBTOTAL(9,AA71:AA79)</f>
        <v>8286</v>
      </c>
      <c r="AB80" s="49">
        <f>IF(Z80=0,0,ROUND(AA80/Z80*100,0))</f>
        <v>148</v>
      </c>
      <c r="AC80" s="48">
        <f>SUBTOTAL(9,AC71:AC79)</f>
        <v>315600</v>
      </c>
      <c r="AD80" s="48">
        <f>SUBTOTAL(9,AD71:AD79)</f>
        <v>449681</v>
      </c>
      <c r="AE80" s="49">
        <f>IF(AC80=0,0,ROUND(AD80/AC80*100,0))</f>
        <v>142</v>
      </c>
      <c r="AF80" s="48">
        <f>SUBTOTAL(9,AF71:AF79)/COUNTIF(AF71:AF79,"=80")</f>
        <v>80</v>
      </c>
      <c r="AG80" s="49">
        <f>ROUND(SUBTOTAL(9,AG71:AG79)/COUNTIF(AF71:AF79,"=80"),0)</f>
        <v>104</v>
      </c>
      <c r="AH80" s="49">
        <f>IF(AF80=0,0,ROUND(AG80/AF80*100,0))</f>
        <v>130</v>
      </c>
      <c r="AI80" s="49">
        <f>ROUND(SUBTOTAL(9,AI71:AI79)/9,0)</f>
        <v>119</v>
      </c>
      <c r="AJ80" s="50"/>
      <c r="AK80" s="51"/>
      <c r="AL80" s="52"/>
      <c r="AM80" s="53"/>
      <c r="AN80" s="51"/>
      <c r="AS80" s="45"/>
      <c r="AT80" s="41" t="str">
        <f t="shared" si="129"/>
        <v/>
      </c>
      <c r="AU80" s="41" t="str">
        <f t="shared" si="127"/>
        <v/>
      </c>
      <c r="AV80" s="41" t="str">
        <f t="shared" si="128"/>
        <v/>
      </c>
      <c r="AW80" s="41"/>
    </row>
    <row r="81" spans="1:51" s="33" customFormat="1" ht="21.75" thickTop="1">
      <c r="A81" s="25" t="s">
        <v>125</v>
      </c>
      <c r="B81" s="26"/>
      <c r="C81" s="26"/>
      <c r="D81" s="27"/>
      <c r="E81" s="26"/>
      <c r="F81" s="26"/>
      <c r="G81" s="28"/>
      <c r="H81" s="26"/>
      <c r="I81" s="26"/>
      <c r="J81" s="28"/>
      <c r="K81" s="26"/>
      <c r="L81" s="26"/>
      <c r="M81" s="28"/>
      <c r="N81" s="26"/>
      <c r="O81" s="26"/>
      <c r="P81" s="28"/>
      <c r="Q81" s="26"/>
      <c r="R81" s="26"/>
      <c r="S81" s="28"/>
      <c r="T81" s="26"/>
      <c r="U81" s="26"/>
      <c r="V81" s="28"/>
      <c r="W81" s="26"/>
      <c r="X81" s="26"/>
      <c r="Y81" s="28"/>
      <c r="Z81" s="26"/>
      <c r="AA81" s="26"/>
      <c r="AB81" s="28"/>
      <c r="AC81" s="26"/>
      <c r="AD81" s="26"/>
      <c r="AE81" s="28"/>
      <c r="AF81" s="26"/>
      <c r="AG81" s="28"/>
      <c r="AH81" s="28"/>
      <c r="AI81" s="26"/>
      <c r="AJ81" s="29"/>
      <c r="AK81" s="30"/>
      <c r="AL81" s="30"/>
      <c r="AM81" s="31"/>
      <c r="AN81" s="30"/>
      <c r="AO81" s="44"/>
      <c r="AP81" s="30"/>
      <c r="AQ81" s="30"/>
      <c r="AR81" s="30"/>
      <c r="AS81" s="32"/>
      <c r="AT81" s="41" t="str">
        <f t="shared" si="129"/>
        <v/>
      </c>
      <c r="AU81" s="41" t="str">
        <f t="shared" si="127"/>
        <v/>
      </c>
      <c r="AV81" s="41" t="str">
        <f t="shared" si="128"/>
        <v/>
      </c>
      <c r="AW81" s="41"/>
      <c r="AX81" s="30"/>
    </row>
    <row r="82" spans="1:51" ht="21" outlineLevel="2">
      <c r="A82" s="34">
        <v>802</v>
      </c>
      <c r="B82" s="35" t="s">
        <v>55</v>
      </c>
      <c r="C82" s="36" t="s">
        <v>126</v>
      </c>
      <c r="D82" s="37">
        <v>50</v>
      </c>
      <c r="E82" s="38">
        <f>ROUND(VLOOKUP($A82,'[1]TRG 1415'!$A$2:$N$119,5,FALSE)/12*$B$163,0)</f>
        <v>105000</v>
      </c>
      <c r="F82" s="38">
        <f>SUMIFS([1]DATA1415!$G$2:$G$1048576,[1]DATA1415!$C$2:$C$1048576,A82,[1]DATA1415!$E$2:$E$1048576,$A$166,[1]DATA1415!$F$2:$F$1048576,$B$166)+ SUMIFS([1]DATA1415!$H$2:$H$1048576,[1]DATA1415!$C$2:$C$1048576,A82,[1]DATA1415!$E$2:$E$1048576,$A$166,[1]DATA1415!$F$2:$F$1048576,$B$166)+SUMIFS([1]DATA1415!$Q$2:$Q$1048576,[1]DATA1415!$C$2:$C$1048576,A82,[1]DATA1415!$E$2:$E$1048576,$A$166,[1]DATA1415!$F$2:$F$1048576,$B$166)-(SUMIFS([1]DATA1415!$G$2:$G$1048576,[1]DATA1415!$C$2:$C$1048576,A82,[1]DATA1415!$E$2:$E$1048576,$A$163,[1]DATA1415!$F$2:$F$1048576,$B$166)+ SUMIFS([1]DATA1415!$H$2:$H$1048576,[1]DATA1415!$C$2:$C$1048576,A82,[1]DATA1415!$E$2:$E$1048576,$A$163,[1]DATA1415!$F$2:$F$1048576,$B$166)+SUMIFS([1]DATA1415!$Q$2:$Q$1048576,[1]DATA1415!$C$2:$C$1048576,A82,[1]DATA1415!$E$2:$E$1048576,$A$163,[1]DATA1415!$F$2:$F$1048576,$B$166))</f>
        <v>118240</v>
      </c>
      <c r="G82" s="38">
        <f t="shared" ref="G82:G88" si="144">IF(E82=0,0,ROUND(F82/E82*100,0))</f>
        <v>113</v>
      </c>
      <c r="H82" s="38">
        <f>ROUND(VLOOKUP($A82,'[1]TRG 1415'!$A$2:$N$119,6,FALSE)/12*$B$163,0)</f>
        <v>8100</v>
      </c>
      <c r="I82" s="38">
        <f>SUMIFS([1]DATA1415!$I$2:$I$1048576,[1]DATA1415!$C$2:$C$1048576,A82,[1]DATA1415!$E$2:$E$1048576,$A$166,[1]DATA1415!$F$2:$F$1048576,$B$166)+ SUMIFS([1]DATA1415!$R$2:$R$1048576,[1]DATA1415!$C$2:$C$1048576,A82,[1]DATA1415!$E$2:$E$1048576,$A$166,[1]DATA1415!$F$2:$F$1048576,$B$166)-(SUMIFS([1]DATA1415!$I$2:$I$1048576,[1]DATA1415!$C$2:$C$1048576,A82,[1]DATA1415!$E$2:$E$1048576,$A$163,[1]DATA1415!$F$2:$F$1048576,$B$166)+ SUMIFS([1]DATA1415!$R$2:$R$1048576,[1]DATA1415!$C$2:$C$1048576,A82,[1]DATA1415!$E$2:$E$1048576,$A$163,[1]DATA1415!$F$2:$F$1048576,$B$166))</f>
        <v>11713</v>
      </c>
      <c r="J82" s="38">
        <f t="shared" ref="J82:J89" si="145">IF(H82=0,0,ROUND(I82/H82*100,0))</f>
        <v>145</v>
      </c>
      <c r="K82" s="38">
        <f>ROUND(VLOOKUP($A82,'[1]TRG 1415'!$A$2:$N$119,7,FALSE)/12*$B$163,0)</f>
        <v>300</v>
      </c>
      <c r="L82" s="38">
        <f>SUMIFS([1]DATA1415!$N$2:$N$1048576,[1]DATA1415!$C$2:$C$1048576,A82,[1]DATA1415!$E$2:$E$1048576,$A$166,[1]DATA1415!$F$2:$F$1048576,$B$166)+ SUMIFS([1]DATA1415!$S$2:$S$1048576,[1]DATA1415!$C$2:$C$1048576,A82,[1]DATA1415!$E$2:$E$1048576,$A$166,[1]DATA1415!$F$2:$F$1048576,$B$166)-(SUMIFS([1]DATA1415!$N$2:$N$1048576,[1]DATA1415!$C$2:$C$1048576,A82,[1]DATA1415!$E$2:$E$1048576,$A$163,[1]DATA1415!$F$2:$F$1048576,$B$166)+ SUMIFS([1]DATA1415!$S$2:$S$1048576,[1]DATA1415!$C$2:$C$1048576,A82,[1]DATA1415!$E$2:$E$1048576,$A$163,[1]DATA1415!$F$2:$F$1048576,$B$166))</f>
        <v>0</v>
      </c>
      <c r="M82" s="38">
        <f t="shared" ref="M82:M89" si="146">IF(K82=0,0,ROUND(L82/K82*100,0))</f>
        <v>0</v>
      </c>
      <c r="N82" s="38">
        <f>ROUND(VLOOKUP($A82,'[1]TRG 1415'!$A$2:$N$119,8,FALSE)/12*$B$163,0)</f>
        <v>392</v>
      </c>
      <c r="O82" s="38">
        <f>SUMIFS([1]DATA1415!$M$2:$M$1048576,[1]DATA1415!$C$2:$C$1048576,A82,[1]DATA1415!$E$2:$E$1048576,$A$166,[1]DATA1415!$F$2:$F$1048576,$B$166)-SUMIFS([1]DATA1415!$M$2:$M$1048576,[1]DATA1415!$C$2:$C$1048576,A82,[1]DATA1415!$E$2:$E$1048576,$A$163,[1]DATA1415!$F$2:$F$1048576,$B$166)</f>
        <v>374</v>
      </c>
      <c r="P82" s="38">
        <f t="shared" ref="P82:P89" si="147">IF(N82=0,0,ROUND(O82/N82*100,0))</f>
        <v>95</v>
      </c>
      <c r="Q82" s="38">
        <f>ROUND(VLOOKUP($A82,'[1]TRG 1415'!$A$2:$N$119,9,FALSE)/12*$B$163,0)</f>
        <v>600</v>
      </c>
      <c r="R82" s="38">
        <f>SUMIFS([1]DATA1415!$U$2:$U$1048576,[1]DATA1415!$C$2:$C$1048576,A82,[1]DATA1415!$E$2:$E$1048576,$A$166,[1]DATA1415!$F$2:$F$1048576,$B$166)-SUMIFS([1]DATA1415!$U$2:$U$1048576,[1]DATA1415!$C$2:$C$1048576,A82,[1]DATA1415!$E$2:$E$1048576,$A$163,[1]DATA1415!$F$2:$F$1048576,$B$166)</f>
        <v>499</v>
      </c>
      <c r="S82" s="38">
        <f t="shared" ref="S82:S89" si="148">IF(Q82=0,0,ROUND(R82/Q82*100,0))</f>
        <v>83</v>
      </c>
      <c r="T82" s="38">
        <f>ROUND(VLOOKUP($A82,'[1]TRG 1415'!$A$2:$N$119,11,FALSE)/12*$B$163,0)</f>
        <v>1500</v>
      </c>
      <c r="U82" s="38">
        <f>SUMIFS([1]DATA1415!$Y$2:$Y$1048576,[1]DATA1415!$C$2:$C$1048576,A82,[1]DATA1415!$E$2:$E$1048576,$A$166,[1]DATA1415!$F$2:$F$1048576,$B$166)-SUMIFS([1]DATA1415!$Y$2:$Y$1048576,[1]DATA1415!$C$2:$C$1048576,A82,[1]DATA1415!$E$2:$E$1048576,$A$163,[1]DATA1415!$F$2:$F$1048576,$B$166)</f>
        <v>1574</v>
      </c>
      <c r="V82" s="38">
        <f t="shared" ref="V82:V89" si="149">IF(T82=0,0,ROUND(U82/T82*100,0))</f>
        <v>105</v>
      </c>
      <c r="W82" s="38">
        <f>ROUND(VLOOKUP($A82,'[1]TRG 1415'!$A$2:$N$119,10,FALSE)/12*$B$163,0)</f>
        <v>300</v>
      </c>
      <c r="X82" s="38">
        <f>SUMIFS([1]DATA1415!$X$2:$X$1048576,[1]DATA1415!$C$2:$C$1048576,A82,[1]DATA1415!$E$2:$E$1048576,$A$166,[1]DATA1415!$F$2:$F$1048576,$B$166)-SUMIFS([1]DATA1415!$X$2:$X$1048576,[1]DATA1415!$C$2:$C$1048576,A82,[1]DATA1415!$E$2:$E$1048576,$A$163,[1]DATA1415!$F$2:$F$1048576,$B$166)</f>
        <v>1189</v>
      </c>
      <c r="Y82" s="38">
        <f t="shared" ref="Y82:Y89" si="150">IF(W82=0,0,ROUND(X82/W82*100,0))</f>
        <v>396</v>
      </c>
      <c r="Z82" s="38">
        <f>ROUND(VLOOKUP($A82,'[1]TRG 1415'!$A$2:$N$119,12,FALSE)/12*$B$163,0)</f>
        <v>300</v>
      </c>
      <c r="AA82" s="38">
        <f>SUMIFS([1]DATA1415!$Z$2:$Z$1048576,[1]DATA1415!$C$2:$C$1048576,A82,[1]DATA1415!$E$2:$E$1048576,$A$166,[1]DATA1415!$F$2:$F$1048576,$B$166)-SUMIFS([1]DATA1415!$Z$2:$Z$1048576,[1]DATA1415!$C$2:$C$1048576,A82,[1]DATA1415!$E$2:$E$1048576,$A$163,[1]DATA1415!$F$2:$F$1048576,$B$166)</f>
        <v>321</v>
      </c>
      <c r="AB82" s="38">
        <f t="shared" ref="AB82:AB89" si="151">IF(Z82=0,0,ROUND(AA82/Z82*100,0))</f>
        <v>107</v>
      </c>
      <c r="AC82" s="38">
        <f>ROUND(VLOOKUP($A82,'[1]TRG 1415'!$A$2:$N$119,13,FALSE)/12*$B$163,0)</f>
        <v>24000</v>
      </c>
      <c r="AD82" s="38">
        <f>SUMIFS([1]DATA1415!$V$2:$V$1048576,[1]DATA1415!$C$2:$C$1048576,A82,[1]DATA1415!$E$2:$E$1048576,$A$166,[1]DATA1415!$F$2:$F$1048576,$B$166)-SUMIFS([1]DATA1415!$V$2:$V$1048576,[1]DATA1415!$C$2:$C$1048576,A82,[1]DATA1415!$E$2:$E$1048576,$A$163,[1]DATA1415!$F$2:$F$1048576,$B$166)</f>
        <v>29574</v>
      </c>
      <c r="AE82" s="38">
        <f t="shared" ref="AE82:AE89" si="152">IF(AC82=0,0,ROUND(AD82/AC82*100,0))</f>
        <v>123</v>
      </c>
      <c r="AF82" s="38">
        <f>IF(VLOOKUP($A82,'[1]TRG 1415'!$A$2:$N$119,4,FALSE)&gt;0,80,0)</f>
        <v>80</v>
      </c>
      <c r="AG82" s="39">
        <f>ROUND((SUMIFS([1]DATA1415!$L$2:$L$1048576,[1]DATA1415!$C$2:$C$1048576,A82,[1]DATA1415!$E$2:$E$1048576,$A$166,[1]DATA1415!$F$2:$F$1048576,$B$166)-SUMIFS([1]DATA1415!$L$2:$L$1048576,[1]DATA1415!$C$2:$C$1048576,A82,[1]DATA1415!$E$2:$E$1048576,$A$163,[1]DATA1415!$F$2:$F$1048576,$B$166))*100/(VLOOKUP($A82,'[1]TRG 1415'!$A$2:$N$119,4,FALSE)*$H$162),0)</f>
        <v>97</v>
      </c>
      <c r="AH82" s="38">
        <f t="shared" ref="AH82:AH89" si="153">IF(AF82=0,0,ROUND(AG82/AF82*100,0))</f>
        <v>121</v>
      </c>
      <c r="AI82" s="39">
        <f t="shared" ref="AI82:AI88" si="154">IF(AO82=0,0,ROUND(SUM(G82+J82+M82+P82+S82+V82+Y82+AB82+AE82+AH82)/AO82,0))</f>
        <v>129</v>
      </c>
      <c r="AJ82" s="40" t="str">
        <f t="shared" ref="AJ82:AJ88" si="155">IF(AI82&gt;=90,"A",IF(AI82&gt;=75,"B","C"))</f>
        <v>A</v>
      </c>
      <c r="AK82" s="41"/>
      <c r="AL82" s="42"/>
      <c r="AM82" s="43"/>
      <c r="AN82" s="41"/>
      <c r="AO82" s="44">
        <f>VLOOKUP(A82,'[1]TRG 1415'!$A$2:$N$119,14,FALSE)</f>
        <v>10</v>
      </c>
      <c r="AS82" s="45" t="str">
        <f t="shared" ref="AS82:AS88" si="156">IF(AI82&gt;=90,"A",IF(AI82&gt;=75,"B","C"))</f>
        <v>A</v>
      </c>
      <c r="AT82" s="41">
        <f t="shared" si="129"/>
        <v>1</v>
      </c>
      <c r="AU82" s="41" t="str">
        <f t="shared" si="127"/>
        <v/>
      </c>
      <c r="AV82" s="41" t="str">
        <f t="shared" si="128"/>
        <v/>
      </c>
      <c r="AW82" s="41">
        <f t="shared" ref="AW82:AW88" si="157">ROUND(A82/100,0)</f>
        <v>8</v>
      </c>
    </row>
    <row r="83" spans="1:51" ht="21" outlineLevel="2">
      <c r="A83" s="34">
        <v>803</v>
      </c>
      <c r="B83" s="35" t="s">
        <v>53</v>
      </c>
      <c r="C83" s="36" t="s">
        <v>127</v>
      </c>
      <c r="D83" s="37">
        <v>100</v>
      </c>
      <c r="E83" s="38">
        <f>ROUND(VLOOKUP($A83,'[1]TRG 1415'!$A$2:$N$119,5,FALSE)/12*$B$163,0)</f>
        <v>141000</v>
      </c>
      <c r="F83" s="38">
        <f>SUMIFS([1]DATA1415!$G$2:$G$1048576,[1]DATA1415!$C$2:$C$1048576,A83,[1]DATA1415!$E$2:$E$1048576,$A$166,[1]DATA1415!$F$2:$F$1048576,$B$166)+ SUMIFS([1]DATA1415!$H$2:$H$1048576,[1]DATA1415!$C$2:$C$1048576,A83,[1]DATA1415!$E$2:$E$1048576,$A$166,[1]DATA1415!$F$2:$F$1048576,$B$166)+SUMIFS([1]DATA1415!$Q$2:$Q$1048576,[1]DATA1415!$C$2:$C$1048576,A83,[1]DATA1415!$E$2:$E$1048576,$A$166,[1]DATA1415!$F$2:$F$1048576,$B$166)-(SUMIFS([1]DATA1415!$G$2:$G$1048576,[1]DATA1415!$C$2:$C$1048576,A83,[1]DATA1415!$E$2:$E$1048576,$A$163,[1]DATA1415!$F$2:$F$1048576,$B$166)+ SUMIFS([1]DATA1415!$H$2:$H$1048576,[1]DATA1415!$C$2:$C$1048576,A83,[1]DATA1415!$E$2:$E$1048576,$A$163,[1]DATA1415!$F$2:$F$1048576,$B$166)+SUMIFS([1]DATA1415!$Q$2:$Q$1048576,[1]DATA1415!$C$2:$C$1048576,A83,[1]DATA1415!$E$2:$E$1048576,$A$163,[1]DATA1415!$F$2:$F$1048576,$B$166))</f>
        <v>149639</v>
      </c>
      <c r="G83" s="38">
        <f t="shared" si="144"/>
        <v>106</v>
      </c>
      <c r="H83" s="38">
        <f>ROUND(VLOOKUP($A83,'[1]TRG 1415'!$A$2:$N$119,6,FALSE)/12*$B$163,0)</f>
        <v>13500</v>
      </c>
      <c r="I83" s="38">
        <f>SUMIFS([1]DATA1415!$I$2:$I$1048576,[1]DATA1415!$C$2:$C$1048576,A83,[1]DATA1415!$E$2:$E$1048576,$A$166,[1]DATA1415!$F$2:$F$1048576,$B$166)+ SUMIFS([1]DATA1415!$R$2:$R$1048576,[1]DATA1415!$C$2:$C$1048576,A83,[1]DATA1415!$E$2:$E$1048576,$A$166,[1]DATA1415!$F$2:$F$1048576,$B$166)-(SUMIFS([1]DATA1415!$I$2:$I$1048576,[1]DATA1415!$C$2:$C$1048576,A83,[1]DATA1415!$E$2:$E$1048576,$A$163,[1]DATA1415!$F$2:$F$1048576,$B$166)+ SUMIFS([1]DATA1415!$R$2:$R$1048576,[1]DATA1415!$C$2:$C$1048576,A83,[1]DATA1415!$E$2:$E$1048576,$A$163,[1]DATA1415!$F$2:$F$1048576,$B$166))</f>
        <v>7007</v>
      </c>
      <c r="J83" s="38">
        <f t="shared" si="145"/>
        <v>52</v>
      </c>
      <c r="K83" s="38">
        <f>ROUND(VLOOKUP($A83,'[1]TRG 1415'!$A$2:$N$119,7,FALSE)/12*$B$163,0)</f>
        <v>750</v>
      </c>
      <c r="L83" s="38">
        <f>SUMIFS([1]DATA1415!$N$2:$N$1048576,[1]DATA1415!$C$2:$C$1048576,A83,[1]DATA1415!$E$2:$E$1048576,$A$166,[1]DATA1415!$F$2:$F$1048576,$B$166)+ SUMIFS([1]DATA1415!$S$2:$S$1048576,[1]DATA1415!$C$2:$C$1048576,A83,[1]DATA1415!$E$2:$E$1048576,$A$166,[1]DATA1415!$F$2:$F$1048576,$B$166)-(SUMIFS([1]DATA1415!$N$2:$N$1048576,[1]DATA1415!$C$2:$C$1048576,A83,[1]DATA1415!$E$2:$E$1048576,$A$163,[1]DATA1415!$F$2:$F$1048576,$B$166)+ SUMIFS([1]DATA1415!$S$2:$S$1048576,[1]DATA1415!$C$2:$C$1048576,A83,[1]DATA1415!$E$2:$E$1048576,$A$163,[1]DATA1415!$F$2:$F$1048576,$B$166))</f>
        <v>1101</v>
      </c>
      <c r="M83" s="38">
        <f t="shared" si="146"/>
        <v>147</v>
      </c>
      <c r="N83" s="38">
        <f>ROUND(VLOOKUP($A83,'[1]TRG 1415'!$A$2:$N$119,8,FALSE)/12*$B$163,0)</f>
        <v>750</v>
      </c>
      <c r="O83" s="38">
        <f>SUMIFS([1]DATA1415!$M$2:$M$1048576,[1]DATA1415!$C$2:$C$1048576,A83,[1]DATA1415!$E$2:$E$1048576,$A$166,[1]DATA1415!$F$2:$F$1048576,$B$166)-SUMIFS([1]DATA1415!$M$2:$M$1048576,[1]DATA1415!$C$2:$C$1048576,A83,[1]DATA1415!$E$2:$E$1048576,$A$163,[1]DATA1415!$F$2:$F$1048576,$B$166)</f>
        <v>444</v>
      </c>
      <c r="P83" s="38">
        <f t="shared" si="147"/>
        <v>59</v>
      </c>
      <c r="Q83" s="38">
        <f>ROUND(VLOOKUP($A83,'[1]TRG 1415'!$A$2:$N$119,9,FALSE)/12*$B$163,0)</f>
        <v>1200</v>
      </c>
      <c r="R83" s="38">
        <f>SUMIFS([1]DATA1415!$U$2:$U$1048576,[1]DATA1415!$C$2:$C$1048576,A83,[1]DATA1415!$E$2:$E$1048576,$A$166,[1]DATA1415!$F$2:$F$1048576,$B$166)-SUMIFS([1]DATA1415!$U$2:$U$1048576,[1]DATA1415!$C$2:$C$1048576,A83,[1]DATA1415!$E$2:$E$1048576,$A$163,[1]DATA1415!$F$2:$F$1048576,$B$166)</f>
        <v>721</v>
      </c>
      <c r="S83" s="38">
        <f t="shared" si="148"/>
        <v>60</v>
      </c>
      <c r="T83" s="38">
        <f>ROUND(VLOOKUP($A83,'[1]TRG 1415'!$A$2:$N$119,11,FALSE)/12*$B$163,0)</f>
        <v>3000</v>
      </c>
      <c r="U83" s="38">
        <f>SUMIFS([1]DATA1415!$Y$2:$Y$1048576,[1]DATA1415!$C$2:$C$1048576,A83,[1]DATA1415!$E$2:$E$1048576,$A$166,[1]DATA1415!$F$2:$F$1048576,$B$166)-SUMIFS([1]DATA1415!$Y$2:$Y$1048576,[1]DATA1415!$C$2:$C$1048576,A83,[1]DATA1415!$E$2:$E$1048576,$A$163,[1]DATA1415!$F$2:$F$1048576,$B$166)</f>
        <v>3815</v>
      </c>
      <c r="V83" s="38">
        <f t="shared" si="149"/>
        <v>127</v>
      </c>
      <c r="W83" s="38">
        <f>ROUND(VLOOKUP($A83,'[1]TRG 1415'!$A$2:$N$119,10,FALSE)/12*$B$163,0)</f>
        <v>1500</v>
      </c>
      <c r="X83" s="38">
        <f>SUMIFS([1]DATA1415!$X$2:$X$1048576,[1]DATA1415!$C$2:$C$1048576,A83,[1]DATA1415!$E$2:$E$1048576,$A$166,[1]DATA1415!$F$2:$F$1048576,$B$166)-SUMIFS([1]DATA1415!$X$2:$X$1048576,[1]DATA1415!$C$2:$C$1048576,A83,[1]DATA1415!$E$2:$E$1048576,$A$163,[1]DATA1415!$F$2:$F$1048576,$B$166)</f>
        <v>2239</v>
      </c>
      <c r="Y83" s="38">
        <f t="shared" si="150"/>
        <v>149</v>
      </c>
      <c r="Z83" s="38">
        <f>ROUND(VLOOKUP($A83,'[1]TRG 1415'!$A$2:$N$119,12,FALSE)/12*$B$163,0)</f>
        <v>900</v>
      </c>
      <c r="AA83" s="38">
        <f>SUMIFS([1]DATA1415!$Z$2:$Z$1048576,[1]DATA1415!$C$2:$C$1048576,A83,[1]DATA1415!$E$2:$E$1048576,$A$166,[1]DATA1415!$F$2:$F$1048576,$B$166)-SUMIFS([1]DATA1415!$Z$2:$Z$1048576,[1]DATA1415!$C$2:$C$1048576,A83,[1]DATA1415!$E$2:$E$1048576,$A$163,[1]DATA1415!$F$2:$F$1048576,$B$166)</f>
        <v>411</v>
      </c>
      <c r="AB83" s="38">
        <f t="shared" si="151"/>
        <v>46</v>
      </c>
      <c r="AC83" s="38">
        <f>ROUND(VLOOKUP($A83,'[1]TRG 1415'!$A$2:$N$119,13,FALSE)/12*$B$163,0)</f>
        <v>57000</v>
      </c>
      <c r="AD83" s="38">
        <f>SUMIFS([1]DATA1415!$V$2:$V$1048576,[1]DATA1415!$C$2:$C$1048576,A83,[1]DATA1415!$E$2:$E$1048576,$A$166,[1]DATA1415!$F$2:$F$1048576,$B$166)-SUMIFS([1]DATA1415!$V$2:$V$1048576,[1]DATA1415!$C$2:$C$1048576,A83,[1]DATA1415!$E$2:$E$1048576,$A$163,[1]DATA1415!$F$2:$F$1048576,$B$166)</f>
        <v>85762</v>
      </c>
      <c r="AE83" s="38">
        <f t="shared" si="152"/>
        <v>150</v>
      </c>
      <c r="AF83" s="38">
        <f>IF(VLOOKUP($A83,'[1]TRG 1415'!$A$2:$N$119,4,FALSE)&gt;0,80,0)</f>
        <v>80</v>
      </c>
      <c r="AG83" s="39">
        <f>ROUND((SUMIFS([1]DATA1415!$L$2:$L$1048576,[1]DATA1415!$C$2:$C$1048576,A83,[1]DATA1415!$E$2:$E$1048576,$A$166,[1]DATA1415!$F$2:$F$1048576,$B$166)-SUMIFS([1]DATA1415!$L$2:$L$1048576,[1]DATA1415!$C$2:$C$1048576,A83,[1]DATA1415!$E$2:$E$1048576,$A$163,[1]DATA1415!$F$2:$F$1048576,$B$166))*100/(VLOOKUP($A83,'[1]TRG 1415'!$A$2:$N$119,4,FALSE)*$H$162),0)</f>
        <v>51</v>
      </c>
      <c r="AH83" s="38">
        <f t="shared" si="153"/>
        <v>64</v>
      </c>
      <c r="AI83" s="39">
        <f t="shared" si="154"/>
        <v>96</v>
      </c>
      <c r="AJ83" s="40" t="str">
        <f t="shared" si="155"/>
        <v>A</v>
      </c>
      <c r="AK83" s="41"/>
      <c r="AL83" s="42"/>
      <c r="AM83" s="43"/>
      <c r="AN83" s="41"/>
      <c r="AO83" s="44">
        <f>VLOOKUP(A83,'[1]TRG 1415'!$A$2:$N$119,14,FALSE)</f>
        <v>10</v>
      </c>
      <c r="AS83" s="45" t="str">
        <f t="shared" si="156"/>
        <v>A</v>
      </c>
      <c r="AT83" s="41">
        <f t="shared" si="129"/>
        <v>1</v>
      </c>
      <c r="AU83" s="41" t="str">
        <f t="shared" si="127"/>
        <v/>
      </c>
      <c r="AV83" s="41" t="str">
        <f t="shared" si="128"/>
        <v/>
      </c>
      <c r="AW83" s="41">
        <f t="shared" si="157"/>
        <v>8</v>
      </c>
    </row>
    <row r="84" spans="1:51" ht="21" outlineLevel="2">
      <c r="A84" s="34">
        <v>804</v>
      </c>
      <c r="B84" s="35" t="s">
        <v>55</v>
      </c>
      <c r="C84" s="36" t="s">
        <v>128</v>
      </c>
      <c r="D84" s="37">
        <v>50</v>
      </c>
      <c r="E84" s="38">
        <f>ROUND(VLOOKUP($A84,'[1]TRG 1415'!$A$2:$N$119,5,FALSE)/12*$B$163,0)</f>
        <v>105000</v>
      </c>
      <c r="F84" s="38">
        <f>SUMIFS([1]DATA1415!$G$2:$G$1048576,[1]DATA1415!$C$2:$C$1048576,A84,[1]DATA1415!$E$2:$E$1048576,$A$166,[1]DATA1415!$F$2:$F$1048576,$B$166)+ SUMIFS([1]DATA1415!$H$2:$H$1048576,[1]DATA1415!$C$2:$C$1048576,A84,[1]DATA1415!$E$2:$E$1048576,$A$166,[1]DATA1415!$F$2:$F$1048576,$B$166)+SUMIFS([1]DATA1415!$Q$2:$Q$1048576,[1]DATA1415!$C$2:$C$1048576,A84,[1]DATA1415!$E$2:$E$1048576,$A$166,[1]DATA1415!$F$2:$F$1048576,$B$166)-(SUMIFS([1]DATA1415!$G$2:$G$1048576,[1]DATA1415!$C$2:$C$1048576,A84,[1]DATA1415!$E$2:$E$1048576,$A$163,[1]DATA1415!$F$2:$F$1048576,$B$166)+ SUMIFS([1]DATA1415!$H$2:$H$1048576,[1]DATA1415!$C$2:$C$1048576,A84,[1]DATA1415!$E$2:$E$1048576,$A$163,[1]DATA1415!$F$2:$F$1048576,$B$166)+SUMIFS([1]DATA1415!$Q$2:$Q$1048576,[1]DATA1415!$C$2:$C$1048576,A84,[1]DATA1415!$E$2:$E$1048576,$A$163,[1]DATA1415!$F$2:$F$1048576,$B$166))</f>
        <v>144286</v>
      </c>
      <c r="G84" s="38">
        <f t="shared" si="144"/>
        <v>137</v>
      </c>
      <c r="H84" s="38">
        <f>ROUND(VLOOKUP($A84,'[1]TRG 1415'!$A$2:$N$119,6,FALSE)/12*$B$163,0)</f>
        <v>8100</v>
      </c>
      <c r="I84" s="38">
        <f>SUMIFS([1]DATA1415!$I$2:$I$1048576,[1]DATA1415!$C$2:$C$1048576,A84,[1]DATA1415!$E$2:$E$1048576,$A$166,[1]DATA1415!$F$2:$F$1048576,$B$166)+ SUMIFS([1]DATA1415!$R$2:$R$1048576,[1]DATA1415!$C$2:$C$1048576,A84,[1]DATA1415!$E$2:$E$1048576,$A$166,[1]DATA1415!$F$2:$F$1048576,$B$166)-(SUMIFS([1]DATA1415!$I$2:$I$1048576,[1]DATA1415!$C$2:$C$1048576,A84,[1]DATA1415!$E$2:$E$1048576,$A$163,[1]DATA1415!$F$2:$F$1048576,$B$166)+ SUMIFS([1]DATA1415!$R$2:$R$1048576,[1]DATA1415!$C$2:$C$1048576,A84,[1]DATA1415!$E$2:$E$1048576,$A$163,[1]DATA1415!$F$2:$F$1048576,$B$166))</f>
        <v>12534</v>
      </c>
      <c r="J84" s="38">
        <f t="shared" si="145"/>
        <v>155</v>
      </c>
      <c r="K84" s="38">
        <f>ROUND(VLOOKUP($A84,'[1]TRG 1415'!$A$2:$N$119,7,FALSE)/12*$B$163,0)</f>
        <v>300</v>
      </c>
      <c r="L84" s="38">
        <f>SUMIFS([1]DATA1415!$N$2:$N$1048576,[1]DATA1415!$C$2:$C$1048576,A84,[1]DATA1415!$E$2:$E$1048576,$A$166,[1]DATA1415!$F$2:$F$1048576,$B$166)+ SUMIFS([1]DATA1415!$S$2:$S$1048576,[1]DATA1415!$C$2:$C$1048576,A84,[1]DATA1415!$E$2:$E$1048576,$A$166,[1]DATA1415!$F$2:$F$1048576,$B$166)-(SUMIFS([1]DATA1415!$N$2:$N$1048576,[1]DATA1415!$C$2:$C$1048576,A84,[1]DATA1415!$E$2:$E$1048576,$A$163,[1]DATA1415!$F$2:$F$1048576,$B$166)+ SUMIFS([1]DATA1415!$S$2:$S$1048576,[1]DATA1415!$C$2:$C$1048576,A84,[1]DATA1415!$E$2:$E$1048576,$A$163,[1]DATA1415!$F$2:$F$1048576,$B$166))</f>
        <v>204</v>
      </c>
      <c r="M84" s="38">
        <f t="shared" si="146"/>
        <v>68</v>
      </c>
      <c r="N84" s="38">
        <f>ROUND(VLOOKUP($A84,'[1]TRG 1415'!$A$2:$N$119,8,FALSE)/12*$B$163,0)</f>
        <v>392</v>
      </c>
      <c r="O84" s="38">
        <f>SUMIFS([1]DATA1415!$M$2:$M$1048576,[1]DATA1415!$C$2:$C$1048576,A84,[1]DATA1415!$E$2:$E$1048576,$A$166,[1]DATA1415!$F$2:$F$1048576,$B$166)-SUMIFS([1]DATA1415!$M$2:$M$1048576,[1]DATA1415!$C$2:$C$1048576,A84,[1]DATA1415!$E$2:$E$1048576,$A$163,[1]DATA1415!$F$2:$F$1048576,$B$166)</f>
        <v>506</v>
      </c>
      <c r="P84" s="38">
        <f t="shared" si="147"/>
        <v>129</v>
      </c>
      <c r="Q84" s="38">
        <f>ROUND(VLOOKUP($A84,'[1]TRG 1415'!$A$2:$N$119,9,FALSE)/12*$B$163,0)</f>
        <v>600</v>
      </c>
      <c r="R84" s="38">
        <f>SUMIFS([1]DATA1415!$U$2:$U$1048576,[1]DATA1415!$C$2:$C$1048576,A84,[1]DATA1415!$E$2:$E$1048576,$A$166,[1]DATA1415!$F$2:$F$1048576,$B$166)-SUMIFS([1]DATA1415!$U$2:$U$1048576,[1]DATA1415!$C$2:$C$1048576,A84,[1]DATA1415!$E$2:$E$1048576,$A$163,[1]DATA1415!$F$2:$F$1048576,$B$166)</f>
        <v>461</v>
      </c>
      <c r="S84" s="38">
        <f t="shared" si="148"/>
        <v>77</v>
      </c>
      <c r="T84" s="38">
        <f>ROUND(VLOOKUP($A84,'[1]TRG 1415'!$A$2:$N$119,11,FALSE)/12*$B$163,0)</f>
        <v>1500</v>
      </c>
      <c r="U84" s="38">
        <f>SUMIFS([1]DATA1415!$Y$2:$Y$1048576,[1]DATA1415!$C$2:$C$1048576,A84,[1]DATA1415!$E$2:$E$1048576,$A$166,[1]DATA1415!$F$2:$F$1048576,$B$166)-SUMIFS([1]DATA1415!$Y$2:$Y$1048576,[1]DATA1415!$C$2:$C$1048576,A84,[1]DATA1415!$E$2:$E$1048576,$A$163,[1]DATA1415!$F$2:$F$1048576,$B$166)</f>
        <v>1891</v>
      </c>
      <c r="V84" s="38">
        <f t="shared" si="149"/>
        <v>126</v>
      </c>
      <c r="W84" s="38">
        <f>ROUND(VLOOKUP($A84,'[1]TRG 1415'!$A$2:$N$119,10,FALSE)/12*$B$163,0)</f>
        <v>0</v>
      </c>
      <c r="X84" s="38">
        <f>SUMIFS([1]DATA1415!$X$2:$X$1048576,[1]DATA1415!$C$2:$C$1048576,A84,[1]DATA1415!$E$2:$E$1048576,$A$166,[1]DATA1415!$F$2:$F$1048576,$B$166)-SUMIFS([1]DATA1415!$X$2:$X$1048576,[1]DATA1415!$C$2:$C$1048576,A84,[1]DATA1415!$E$2:$E$1048576,$A$163,[1]DATA1415!$F$2:$F$1048576,$B$166)</f>
        <v>0</v>
      </c>
      <c r="Y84" s="38">
        <f t="shared" si="150"/>
        <v>0</v>
      </c>
      <c r="Z84" s="38">
        <f>ROUND(VLOOKUP($A84,'[1]TRG 1415'!$A$2:$N$119,12,FALSE)/12*$B$163,0)</f>
        <v>300</v>
      </c>
      <c r="AA84" s="38">
        <f>SUMIFS([1]DATA1415!$Z$2:$Z$1048576,[1]DATA1415!$C$2:$C$1048576,A84,[1]DATA1415!$E$2:$E$1048576,$A$166,[1]DATA1415!$F$2:$F$1048576,$B$166)-SUMIFS([1]DATA1415!$Z$2:$Z$1048576,[1]DATA1415!$C$2:$C$1048576,A84,[1]DATA1415!$E$2:$E$1048576,$A$163,[1]DATA1415!$F$2:$F$1048576,$B$166)</f>
        <v>233</v>
      </c>
      <c r="AB84" s="38">
        <f t="shared" si="151"/>
        <v>78</v>
      </c>
      <c r="AC84" s="38">
        <f>ROUND(VLOOKUP($A84,'[1]TRG 1415'!$A$2:$N$119,13,FALSE)/12*$B$163,0)</f>
        <v>24000</v>
      </c>
      <c r="AD84" s="38">
        <f>SUMIFS([1]DATA1415!$V$2:$V$1048576,[1]DATA1415!$C$2:$C$1048576,A84,[1]DATA1415!$E$2:$E$1048576,$A$166,[1]DATA1415!$F$2:$F$1048576,$B$166)-SUMIFS([1]DATA1415!$V$2:$V$1048576,[1]DATA1415!$C$2:$C$1048576,A84,[1]DATA1415!$E$2:$E$1048576,$A$163,[1]DATA1415!$F$2:$F$1048576,$B$166)</f>
        <v>39919</v>
      </c>
      <c r="AE84" s="38">
        <f t="shared" si="152"/>
        <v>166</v>
      </c>
      <c r="AF84" s="38">
        <f>IF(VLOOKUP($A84,'[1]TRG 1415'!$A$2:$N$119,4,FALSE)&gt;0,80,0)</f>
        <v>80</v>
      </c>
      <c r="AG84" s="39">
        <f>ROUND((SUMIFS([1]DATA1415!$L$2:$L$1048576,[1]DATA1415!$C$2:$C$1048576,A84,[1]DATA1415!$E$2:$E$1048576,$A$166,[1]DATA1415!$F$2:$F$1048576,$B$166)-SUMIFS([1]DATA1415!$L$2:$L$1048576,[1]DATA1415!$C$2:$C$1048576,A84,[1]DATA1415!$E$2:$E$1048576,$A$163,[1]DATA1415!$F$2:$F$1048576,$B$166))*100/(VLOOKUP($A84,'[1]TRG 1415'!$A$2:$N$119,4,FALSE)*$H$162),0)</f>
        <v>156</v>
      </c>
      <c r="AH84" s="38">
        <f t="shared" si="153"/>
        <v>195</v>
      </c>
      <c r="AI84" s="39">
        <f t="shared" si="154"/>
        <v>126</v>
      </c>
      <c r="AJ84" s="40" t="str">
        <f t="shared" si="155"/>
        <v>A</v>
      </c>
      <c r="AK84" s="41"/>
      <c r="AL84" s="42"/>
      <c r="AM84" s="43"/>
      <c r="AN84" s="41"/>
      <c r="AO84" s="44">
        <f>VLOOKUP(A84,'[1]TRG 1415'!$A$2:$N$119,14,FALSE)</f>
        <v>9</v>
      </c>
      <c r="AS84" s="45" t="str">
        <f t="shared" si="156"/>
        <v>A</v>
      </c>
      <c r="AT84" s="41">
        <f t="shared" si="129"/>
        <v>1</v>
      </c>
      <c r="AU84" s="41" t="str">
        <f t="shared" si="127"/>
        <v/>
      </c>
      <c r="AV84" s="41" t="str">
        <f t="shared" si="128"/>
        <v/>
      </c>
      <c r="AW84" s="41">
        <f t="shared" si="157"/>
        <v>8</v>
      </c>
    </row>
    <row r="85" spans="1:51" ht="21" outlineLevel="2">
      <c r="A85" s="34">
        <v>805</v>
      </c>
      <c r="B85" s="35" t="s">
        <v>53</v>
      </c>
      <c r="C85" s="36" t="s">
        <v>129</v>
      </c>
      <c r="D85" s="37">
        <v>100</v>
      </c>
      <c r="E85" s="38">
        <f>ROUND(VLOOKUP($A85,'[1]TRG 1415'!$A$2:$N$119,5,FALSE)/12*$B$163,0)</f>
        <v>141000</v>
      </c>
      <c r="F85" s="38">
        <f>SUMIFS([1]DATA1415!$G$2:$G$1048576,[1]DATA1415!$C$2:$C$1048576,A85,[1]DATA1415!$E$2:$E$1048576,$A$166,[1]DATA1415!$F$2:$F$1048576,$B$166)+ SUMIFS([1]DATA1415!$H$2:$H$1048576,[1]DATA1415!$C$2:$C$1048576,A85,[1]DATA1415!$E$2:$E$1048576,$A$166,[1]DATA1415!$F$2:$F$1048576,$B$166)+SUMIFS([1]DATA1415!$Q$2:$Q$1048576,[1]DATA1415!$C$2:$C$1048576,A85,[1]DATA1415!$E$2:$E$1048576,$A$166,[1]DATA1415!$F$2:$F$1048576,$B$166)-(SUMIFS([1]DATA1415!$G$2:$G$1048576,[1]DATA1415!$C$2:$C$1048576,A85,[1]DATA1415!$E$2:$E$1048576,$A$163,[1]DATA1415!$F$2:$F$1048576,$B$166)+ SUMIFS([1]DATA1415!$H$2:$H$1048576,[1]DATA1415!$C$2:$C$1048576,A85,[1]DATA1415!$E$2:$E$1048576,$A$163,[1]DATA1415!$F$2:$F$1048576,$B$166)+SUMIFS([1]DATA1415!$Q$2:$Q$1048576,[1]DATA1415!$C$2:$C$1048576,A85,[1]DATA1415!$E$2:$E$1048576,$A$163,[1]DATA1415!$F$2:$F$1048576,$B$166))</f>
        <v>86605</v>
      </c>
      <c r="G85" s="38">
        <f t="shared" si="144"/>
        <v>61</v>
      </c>
      <c r="H85" s="38">
        <f>ROUND(VLOOKUP($A85,'[1]TRG 1415'!$A$2:$N$119,6,FALSE)/12*$B$163,0)</f>
        <v>13500</v>
      </c>
      <c r="I85" s="38">
        <f>SUMIFS([1]DATA1415!$I$2:$I$1048576,[1]DATA1415!$C$2:$C$1048576,A85,[1]DATA1415!$E$2:$E$1048576,$A$166,[1]DATA1415!$F$2:$F$1048576,$B$166)+ SUMIFS([1]DATA1415!$R$2:$R$1048576,[1]DATA1415!$C$2:$C$1048576,A85,[1]DATA1415!$E$2:$E$1048576,$A$166,[1]DATA1415!$F$2:$F$1048576,$B$166)-(SUMIFS([1]DATA1415!$I$2:$I$1048576,[1]DATA1415!$C$2:$C$1048576,A85,[1]DATA1415!$E$2:$E$1048576,$A$163,[1]DATA1415!$F$2:$F$1048576,$B$166)+ SUMIFS([1]DATA1415!$R$2:$R$1048576,[1]DATA1415!$C$2:$C$1048576,A85,[1]DATA1415!$E$2:$E$1048576,$A$163,[1]DATA1415!$F$2:$F$1048576,$B$166))</f>
        <v>8770</v>
      </c>
      <c r="J85" s="38">
        <f t="shared" si="145"/>
        <v>65</v>
      </c>
      <c r="K85" s="38">
        <f>ROUND(VLOOKUP($A85,'[1]TRG 1415'!$A$2:$N$119,7,FALSE)/12*$B$163,0)</f>
        <v>750</v>
      </c>
      <c r="L85" s="38">
        <f>SUMIFS([1]DATA1415!$N$2:$N$1048576,[1]DATA1415!$C$2:$C$1048576,A85,[1]DATA1415!$E$2:$E$1048576,$A$166,[1]DATA1415!$F$2:$F$1048576,$B$166)+ SUMIFS([1]DATA1415!$S$2:$S$1048576,[1]DATA1415!$C$2:$C$1048576,A85,[1]DATA1415!$E$2:$E$1048576,$A$166,[1]DATA1415!$F$2:$F$1048576,$B$166)-(SUMIFS([1]DATA1415!$N$2:$N$1048576,[1]DATA1415!$C$2:$C$1048576,A85,[1]DATA1415!$E$2:$E$1048576,$A$163,[1]DATA1415!$F$2:$F$1048576,$B$166)+ SUMIFS([1]DATA1415!$S$2:$S$1048576,[1]DATA1415!$C$2:$C$1048576,A85,[1]DATA1415!$E$2:$E$1048576,$A$163,[1]DATA1415!$F$2:$F$1048576,$B$166))</f>
        <v>566</v>
      </c>
      <c r="M85" s="38">
        <f t="shared" si="146"/>
        <v>75</v>
      </c>
      <c r="N85" s="38">
        <f>ROUND(VLOOKUP($A85,'[1]TRG 1415'!$A$2:$N$119,8,FALSE)/12*$B$163,0)</f>
        <v>750</v>
      </c>
      <c r="O85" s="38">
        <f>SUMIFS([1]DATA1415!$M$2:$M$1048576,[1]DATA1415!$C$2:$C$1048576,A85,[1]DATA1415!$E$2:$E$1048576,$A$166,[1]DATA1415!$F$2:$F$1048576,$B$166)-SUMIFS([1]DATA1415!$M$2:$M$1048576,[1]DATA1415!$C$2:$C$1048576,A85,[1]DATA1415!$E$2:$E$1048576,$A$163,[1]DATA1415!$F$2:$F$1048576,$B$166)</f>
        <v>1024</v>
      </c>
      <c r="P85" s="38">
        <f t="shared" si="147"/>
        <v>137</v>
      </c>
      <c r="Q85" s="38">
        <f>ROUND(VLOOKUP($A85,'[1]TRG 1415'!$A$2:$N$119,9,FALSE)/12*$B$163,0)</f>
        <v>1200</v>
      </c>
      <c r="R85" s="38">
        <f>SUMIFS([1]DATA1415!$U$2:$U$1048576,[1]DATA1415!$C$2:$C$1048576,A85,[1]DATA1415!$E$2:$E$1048576,$A$166,[1]DATA1415!$F$2:$F$1048576,$B$166)-SUMIFS([1]DATA1415!$U$2:$U$1048576,[1]DATA1415!$C$2:$C$1048576,A85,[1]DATA1415!$E$2:$E$1048576,$A$163,[1]DATA1415!$F$2:$F$1048576,$B$166)</f>
        <v>914</v>
      </c>
      <c r="S85" s="38">
        <f t="shared" si="148"/>
        <v>76</v>
      </c>
      <c r="T85" s="38">
        <f>ROUND(VLOOKUP($A85,'[1]TRG 1415'!$A$2:$N$119,11,FALSE)/12*$B$163,0)</f>
        <v>3000</v>
      </c>
      <c r="U85" s="38">
        <f>SUMIFS([1]DATA1415!$Y$2:$Y$1048576,[1]DATA1415!$C$2:$C$1048576,A85,[1]DATA1415!$E$2:$E$1048576,$A$166,[1]DATA1415!$F$2:$F$1048576,$B$166)-SUMIFS([1]DATA1415!$Y$2:$Y$1048576,[1]DATA1415!$C$2:$C$1048576,A85,[1]DATA1415!$E$2:$E$1048576,$A$163,[1]DATA1415!$F$2:$F$1048576,$B$166)</f>
        <v>1668</v>
      </c>
      <c r="V85" s="38">
        <f t="shared" si="149"/>
        <v>56</v>
      </c>
      <c r="W85" s="38">
        <f>ROUND(VLOOKUP($A85,'[1]TRG 1415'!$A$2:$N$119,10,FALSE)/12*$B$163,0)</f>
        <v>1500</v>
      </c>
      <c r="X85" s="38">
        <f>SUMIFS([1]DATA1415!$X$2:$X$1048576,[1]DATA1415!$C$2:$C$1048576,A85,[1]DATA1415!$E$2:$E$1048576,$A$166,[1]DATA1415!$F$2:$F$1048576,$B$166)-SUMIFS([1]DATA1415!$X$2:$X$1048576,[1]DATA1415!$C$2:$C$1048576,A85,[1]DATA1415!$E$2:$E$1048576,$A$163,[1]DATA1415!$F$2:$F$1048576,$B$166)</f>
        <v>2752</v>
      </c>
      <c r="Y85" s="38">
        <f t="shared" si="150"/>
        <v>183</v>
      </c>
      <c r="Z85" s="38">
        <f>ROUND(VLOOKUP($A85,'[1]TRG 1415'!$A$2:$N$119,12,FALSE)/12*$B$163,0)</f>
        <v>900</v>
      </c>
      <c r="AA85" s="38">
        <f>SUMIFS([1]DATA1415!$Z$2:$Z$1048576,[1]DATA1415!$C$2:$C$1048576,A85,[1]DATA1415!$E$2:$E$1048576,$A$166,[1]DATA1415!$F$2:$F$1048576,$B$166)-SUMIFS([1]DATA1415!$Z$2:$Z$1048576,[1]DATA1415!$C$2:$C$1048576,A85,[1]DATA1415!$E$2:$E$1048576,$A$163,[1]DATA1415!$F$2:$F$1048576,$B$166)</f>
        <v>156</v>
      </c>
      <c r="AB85" s="38">
        <f t="shared" si="151"/>
        <v>17</v>
      </c>
      <c r="AC85" s="38">
        <f>ROUND(VLOOKUP($A85,'[1]TRG 1415'!$A$2:$N$119,13,FALSE)/12*$B$163,0)</f>
        <v>57000</v>
      </c>
      <c r="AD85" s="38">
        <f>SUMIFS([1]DATA1415!$V$2:$V$1048576,[1]DATA1415!$C$2:$C$1048576,A85,[1]DATA1415!$E$2:$E$1048576,$A$166,[1]DATA1415!$F$2:$F$1048576,$B$166)-SUMIFS([1]DATA1415!$V$2:$V$1048576,[1]DATA1415!$C$2:$C$1048576,A85,[1]DATA1415!$E$2:$E$1048576,$A$163,[1]DATA1415!$F$2:$F$1048576,$B$166)</f>
        <v>52202</v>
      </c>
      <c r="AE85" s="38">
        <f t="shared" si="152"/>
        <v>92</v>
      </c>
      <c r="AF85" s="38">
        <f>IF(VLOOKUP($A85,'[1]TRG 1415'!$A$2:$N$119,4,FALSE)&gt;0,80,0)</f>
        <v>80</v>
      </c>
      <c r="AG85" s="39">
        <f>ROUND((SUMIFS([1]DATA1415!$L$2:$L$1048576,[1]DATA1415!$C$2:$C$1048576,A85,[1]DATA1415!$E$2:$E$1048576,$A$166,[1]DATA1415!$F$2:$F$1048576,$B$166)-SUMIFS([1]DATA1415!$L$2:$L$1048576,[1]DATA1415!$C$2:$C$1048576,A85,[1]DATA1415!$E$2:$E$1048576,$A$163,[1]DATA1415!$F$2:$F$1048576,$B$166))*100/(VLOOKUP($A85,'[1]TRG 1415'!$A$2:$N$119,4,FALSE)*$H$162),0)</f>
        <v>51</v>
      </c>
      <c r="AH85" s="38">
        <f t="shared" si="153"/>
        <v>64</v>
      </c>
      <c r="AI85" s="39">
        <f t="shared" si="154"/>
        <v>83</v>
      </c>
      <c r="AJ85" s="40" t="str">
        <f t="shared" si="155"/>
        <v>B</v>
      </c>
      <c r="AK85" s="41"/>
      <c r="AL85" s="42"/>
      <c r="AM85" s="43"/>
      <c r="AN85" s="41"/>
      <c r="AO85" s="44">
        <f>VLOOKUP(A85,'[1]TRG 1415'!$A$2:$N$119,14,FALSE)</f>
        <v>10</v>
      </c>
      <c r="AS85" s="45" t="str">
        <f t="shared" si="156"/>
        <v>B</v>
      </c>
      <c r="AT85" s="41" t="str">
        <f t="shared" si="129"/>
        <v/>
      </c>
      <c r="AU85" s="41">
        <f t="shared" si="127"/>
        <v>1</v>
      </c>
      <c r="AV85" s="41" t="str">
        <f t="shared" si="128"/>
        <v/>
      </c>
      <c r="AW85" s="41">
        <f t="shared" si="157"/>
        <v>8</v>
      </c>
    </row>
    <row r="86" spans="1:51" ht="21" outlineLevel="2">
      <c r="A86" s="34">
        <v>806</v>
      </c>
      <c r="B86" s="35" t="s">
        <v>71</v>
      </c>
      <c r="C86" s="36" t="s">
        <v>130</v>
      </c>
      <c r="D86" s="37">
        <v>50</v>
      </c>
      <c r="E86" s="38">
        <f>ROUND(VLOOKUP($A86,'[1]TRG 1415'!$A$2:$N$119,5,FALSE)/12*$B$163,0)</f>
        <v>57000</v>
      </c>
      <c r="F86" s="38">
        <f>SUMIFS([1]DATA1415!$G$2:$G$1048576,[1]DATA1415!$C$2:$C$1048576,A86,[1]DATA1415!$E$2:$E$1048576,$A$166,[1]DATA1415!$F$2:$F$1048576,$B$166)+ SUMIFS([1]DATA1415!$H$2:$H$1048576,[1]DATA1415!$C$2:$C$1048576,A86,[1]DATA1415!$E$2:$E$1048576,$A$166,[1]DATA1415!$F$2:$F$1048576,$B$166)+SUMIFS([1]DATA1415!$Q$2:$Q$1048576,[1]DATA1415!$C$2:$C$1048576,A86,[1]DATA1415!$E$2:$E$1048576,$A$166,[1]DATA1415!$F$2:$F$1048576,$B$166)-(SUMIFS([1]DATA1415!$G$2:$G$1048576,[1]DATA1415!$C$2:$C$1048576,A86,[1]DATA1415!$E$2:$E$1048576,$A$163,[1]DATA1415!$F$2:$F$1048576,$B$166)+ SUMIFS([1]DATA1415!$H$2:$H$1048576,[1]DATA1415!$C$2:$C$1048576,A86,[1]DATA1415!$E$2:$E$1048576,$A$163,[1]DATA1415!$F$2:$F$1048576,$B$166)+SUMIFS([1]DATA1415!$Q$2:$Q$1048576,[1]DATA1415!$C$2:$C$1048576,A86,[1]DATA1415!$E$2:$E$1048576,$A$163,[1]DATA1415!$F$2:$F$1048576,$B$166))</f>
        <v>40157</v>
      </c>
      <c r="G86" s="38">
        <f t="shared" si="144"/>
        <v>70</v>
      </c>
      <c r="H86" s="38">
        <f>ROUND(VLOOKUP($A86,'[1]TRG 1415'!$A$2:$N$119,6,FALSE)/12*$B$163,0)</f>
        <v>6900</v>
      </c>
      <c r="I86" s="38">
        <f>SUMIFS([1]DATA1415!$I$2:$I$1048576,[1]DATA1415!$C$2:$C$1048576,A86,[1]DATA1415!$E$2:$E$1048576,$A$166,[1]DATA1415!$F$2:$F$1048576,$B$166)+ SUMIFS([1]DATA1415!$R$2:$R$1048576,[1]DATA1415!$C$2:$C$1048576,A86,[1]DATA1415!$E$2:$E$1048576,$A$166,[1]DATA1415!$F$2:$F$1048576,$B$166)-(SUMIFS([1]DATA1415!$I$2:$I$1048576,[1]DATA1415!$C$2:$C$1048576,A86,[1]DATA1415!$E$2:$E$1048576,$A$163,[1]DATA1415!$F$2:$F$1048576,$B$166)+ SUMIFS([1]DATA1415!$R$2:$R$1048576,[1]DATA1415!$C$2:$C$1048576,A86,[1]DATA1415!$E$2:$E$1048576,$A$163,[1]DATA1415!$F$2:$F$1048576,$B$166))</f>
        <v>6717</v>
      </c>
      <c r="J86" s="38">
        <f t="shared" si="145"/>
        <v>97</v>
      </c>
      <c r="K86" s="38">
        <f>ROUND(VLOOKUP($A86,'[1]TRG 1415'!$A$2:$N$119,7,FALSE)/12*$B$163,0)</f>
        <v>1200</v>
      </c>
      <c r="L86" s="38">
        <f>SUMIFS([1]DATA1415!$N$2:$N$1048576,[1]DATA1415!$C$2:$C$1048576,A86,[1]DATA1415!$E$2:$E$1048576,$A$166,[1]DATA1415!$F$2:$F$1048576,$B$166)+ SUMIFS([1]DATA1415!$S$2:$S$1048576,[1]DATA1415!$C$2:$C$1048576,A86,[1]DATA1415!$E$2:$E$1048576,$A$166,[1]DATA1415!$F$2:$F$1048576,$B$166)-(SUMIFS([1]DATA1415!$N$2:$N$1048576,[1]DATA1415!$C$2:$C$1048576,A86,[1]DATA1415!$E$2:$E$1048576,$A$163,[1]DATA1415!$F$2:$F$1048576,$B$166)+ SUMIFS([1]DATA1415!$S$2:$S$1048576,[1]DATA1415!$C$2:$C$1048576,A86,[1]DATA1415!$E$2:$E$1048576,$A$163,[1]DATA1415!$F$2:$F$1048576,$B$166))</f>
        <v>627</v>
      </c>
      <c r="M86" s="38">
        <f t="shared" si="146"/>
        <v>52</v>
      </c>
      <c r="N86" s="38">
        <f>ROUND(VLOOKUP($A86,'[1]TRG 1415'!$A$2:$N$119,8,FALSE)/12*$B$163,0)</f>
        <v>600</v>
      </c>
      <c r="O86" s="38">
        <f>SUMIFS([1]DATA1415!$M$2:$M$1048576,[1]DATA1415!$C$2:$C$1048576,A86,[1]DATA1415!$E$2:$E$1048576,$A$166,[1]DATA1415!$F$2:$F$1048576,$B$166)-SUMIFS([1]DATA1415!$M$2:$M$1048576,[1]DATA1415!$C$2:$C$1048576,A86,[1]DATA1415!$E$2:$E$1048576,$A$163,[1]DATA1415!$F$2:$F$1048576,$B$166)</f>
        <v>898</v>
      </c>
      <c r="P86" s="38">
        <f t="shared" si="147"/>
        <v>150</v>
      </c>
      <c r="Q86" s="38">
        <f>ROUND(VLOOKUP($A86,'[1]TRG 1415'!$A$2:$N$119,9,FALSE)/12*$B$163,0)</f>
        <v>1800</v>
      </c>
      <c r="R86" s="38">
        <f>SUMIFS([1]DATA1415!$U$2:$U$1048576,[1]DATA1415!$C$2:$C$1048576,A86,[1]DATA1415!$E$2:$E$1048576,$A$166,[1]DATA1415!$F$2:$F$1048576,$B$166)-SUMIFS([1]DATA1415!$U$2:$U$1048576,[1]DATA1415!$C$2:$C$1048576,A86,[1]DATA1415!$E$2:$E$1048576,$A$163,[1]DATA1415!$F$2:$F$1048576,$B$166)</f>
        <v>1333</v>
      </c>
      <c r="S86" s="38">
        <f t="shared" si="148"/>
        <v>74</v>
      </c>
      <c r="T86" s="38">
        <f>ROUND(VLOOKUP($A86,'[1]TRG 1415'!$A$2:$N$119,11,FALSE)/12*$B$163,0)</f>
        <v>0</v>
      </c>
      <c r="U86" s="38">
        <f>SUMIFS([1]DATA1415!$Y$2:$Y$1048576,[1]DATA1415!$C$2:$C$1048576,A86,[1]DATA1415!$E$2:$E$1048576,$A$166,[1]DATA1415!$F$2:$F$1048576,$B$166)-SUMIFS([1]DATA1415!$Y$2:$Y$1048576,[1]DATA1415!$C$2:$C$1048576,A86,[1]DATA1415!$E$2:$E$1048576,$A$163,[1]DATA1415!$F$2:$F$1048576,$B$166)</f>
        <v>278</v>
      </c>
      <c r="V86" s="38">
        <f t="shared" si="149"/>
        <v>0</v>
      </c>
      <c r="W86" s="38">
        <f>ROUND(VLOOKUP($A86,'[1]TRG 1415'!$A$2:$N$119,10,FALSE)/12*$B$163,0)</f>
        <v>900</v>
      </c>
      <c r="X86" s="38">
        <f>SUMIFS([1]DATA1415!$X$2:$X$1048576,[1]DATA1415!$C$2:$C$1048576,A86,[1]DATA1415!$E$2:$E$1048576,$A$166,[1]DATA1415!$F$2:$F$1048576,$B$166)-SUMIFS([1]DATA1415!$X$2:$X$1048576,[1]DATA1415!$C$2:$C$1048576,A86,[1]DATA1415!$E$2:$E$1048576,$A$163,[1]DATA1415!$F$2:$F$1048576,$B$166)</f>
        <v>1044</v>
      </c>
      <c r="Y86" s="38">
        <f t="shared" si="150"/>
        <v>116</v>
      </c>
      <c r="Z86" s="38">
        <f>ROUND(VLOOKUP($A86,'[1]TRG 1415'!$A$2:$N$119,12,FALSE)/12*$B$163,0)</f>
        <v>242</v>
      </c>
      <c r="AA86" s="38">
        <f>SUMIFS([1]DATA1415!$Z$2:$Z$1048576,[1]DATA1415!$C$2:$C$1048576,A86,[1]DATA1415!$E$2:$E$1048576,$A$166,[1]DATA1415!$F$2:$F$1048576,$B$166)-SUMIFS([1]DATA1415!$Z$2:$Z$1048576,[1]DATA1415!$C$2:$C$1048576,A86,[1]DATA1415!$E$2:$E$1048576,$A$163,[1]DATA1415!$F$2:$F$1048576,$B$166)</f>
        <v>254</v>
      </c>
      <c r="AB86" s="38">
        <f t="shared" si="151"/>
        <v>105</v>
      </c>
      <c r="AC86" s="38">
        <f>ROUND(VLOOKUP($A86,'[1]TRG 1415'!$A$2:$N$119,13,FALSE)/12*$B$163,0)</f>
        <v>37500</v>
      </c>
      <c r="AD86" s="38">
        <f>SUMIFS([1]DATA1415!$V$2:$V$1048576,[1]DATA1415!$C$2:$C$1048576,A86,[1]DATA1415!$E$2:$E$1048576,$A$166,[1]DATA1415!$F$2:$F$1048576,$B$166)-SUMIFS([1]DATA1415!$V$2:$V$1048576,[1]DATA1415!$C$2:$C$1048576,A86,[1]DATA1415!$E$2:$E$1048576,$A$163,[1]DATA1415!$F$2:$F$1048576,$B$166)</f>
        <v>33074</v>
      </c>
      <c r="AE86" s="38">
        <f t="shared" si="152"/>
        <v>88</v>
      </c>
      <c r="AF86" s="38">
        <f>IF(VLOOKUP($A86,'[1]TRG 1415'!$A$2:$N$119,4,FALSE)&gt;0,80,0)</f>
        <v>80</v>
      </c>
      <c r="AG86" s="39">
        <f>ROUND((SUMIFS([1]DATA1415!$L$2:$L$1048576,[1]DATA1415!$C$2:$C$1048576,A86,[1]DATA1415!$E$2:$E$1048576,$A$166,[1]DATA1415!$F$2:$F$1048576,$B$166)-SUMIFS([1]DATA1415!$L$2:$L$1048576,[1]DATA1415!$C$2:$C$1048576,A86,[1]DATA1415!$E$2:$E$1048576,$A$163,[1]DATA1415!$F$2:$F$1048576,$B$166))*100/(VLOOKUP($A86,'[1]TRG 1415'!$A$2:$N$119,4,FALSE)*$H$162),0)</f>
        <v>120</v>
      </c>
      <c r="AH86" s="38">
        <f t="shared" si="153"/>
        <v>150</v>
      </c>
      <c r="AI86" s="39">
        <f t="shared" si="154"/>
        <v>100</v>
      </c>
      <c r="AJ86" s="40" t="str">
        <f t="shared" si="155"/>
        <v>A</v>
      </c>
      <c r="AK86" s="41"/>
      <c r="AL86" s="42"/>
      <c r="AM86" s="43"/>
      <c r="AN86" s="41"/>
      <c r="AO86" s="44">
        <f>VLOOKUP(A86,'[1]TRG 1415'!$A$2:$N$119,14,FALSE)</f>
        <v>9</v>
      </c>
      <c r="AS86" s="45" t="str">
        <f t="shared" si="156"/>
        <v>A</v>
      </c>
      <c r="AT86" s="41">
        <f t="shared" si="129"/>
        <v>1</v>
      </c>
      <c r="AU86" s="41" t="str">
        <f t="shared" si="127"/>
        <v/>
      </c>
      <c r="AV86" s="41" t="str">
        <f t="shared" si="128"/>
        <v/>
      </c>
      <c r="AW86" s="41">
        <f t="shared" si="157"/>
        <v>8</v>
      </c>
    </row>
    <row r="87" spans="1:51" ht="21" outlineLevel="2">
      <c r="A87" s="34">
        <v>807</v>
      </c>
      <c r="B87" s="35" t="s">
        <v>55</v>
      </c>
      <c r="C87" s="36" t="s">
        <v>131</v>
      </c>
      <c r="D87" s="37">
        <v>30</v>
      </c>
      <c r="E87" s="38">
        <f>ROUND(VLOOKUP($A87,'[1]TRG 1415'!$A$2:$N$119,5,FALSE)/12*$B$163,0)</f>
        <v>67500</v>
      </c>
      <c r="F87" s="38">
        <f>SUMIFS([1]DATA1415!$G$2:$G$1048576,[1]DATA1415!$C$2:$C$1048576,A87,[1]DATA1415!$E$2:$E$1048576,$A$166,[1]DATA1415!$F$2:$F$1048576,$B$166)+ SUMIFS([1]DATA1415!$H$2:$H$1048576,[1]DATA1415!$C$2:$C$1048576,A87,[1]DATA1415!$E$2:$E$1048576,$A$166,[1]DATA1415!$F$2:$F$1048576,$B$166)+SUMIFS([1]DATA1415!$Q$2:$Q$1048576,[1]DATA1415!$C$2:$C$1048576,A87,[1]DATA1415!$E$2:$E$1048576,$A$166,[1]DATA1415!$F$2:$F$1048576,$B$166)-(SUMIFS([1]DATA1415!$G$2:$G$1048576,[1]DATA1415!$C$2:$C$1048576,A87,[1]DATA1415!$E$2:$E$1048576,$A$163,[1]DATA1415!$F$2:$F$1048576,$B$166)+ SUMIFS([1]DATA1415!$H$2:$H$1048576,[1]DATA1415!$C$2:$C$1048576,A87,[1]DATA1415!$E$2:$E$1048576,$A$163,[1]DATA1415!$F$2:$F$1048576,$B$166)+SUMIFS([1]DATA1415!$Q$2:$Q$1048576,[1]DATA1415!$C$2:$C$1048576,A87,[1]DATA1415!$E$2:$E$1048576,$A$163,[1]DATA1415!$F$2:$F$1048576,$B$166))</f>
        <v>88824</v>
      </c>
      <c r="G87" s="38">
        <f t="shared" si="144"/>
        <v>132</v>
      </c>
      <c r="H87" s="38">
        <f>ROUND(VLOOKUP($A87,'[1]TRG 1415'!$A$2:$N$119,6,FALSE)/12*$B$163,0)</f>
        <v>4200</v>
      </c>
      <c r="I87" s="38">
        <f>SUMIFS([1]DATA1415!$I$2:$I$1048576,[1]DATA1415!$C$2:$C$1048576,A87,[1]DATA1415!$E$2:$E$1048576,$A$166,[1]DATA1415!$F$2:$F$1048576,$B$166)+ SUMIFS([1]DATA1415!$R$2:$R$1048576,[1]DATA1415!$C$2:$C$1048576,A87,[1]DATA1415!$E$2:$E$1048576,$A$166,[1]DATA1415!$F$2:$F$1048576,$B$166)-(SUMIFS([1]DATA1415!$I$2:$I$1048576,[1]DATA1415!$C$2:$C$1048576,A87,[1]DATA1415!$E$2:$E$1048576,$A$163,[1]DATA1415!$F$2:$F$1048576,$B$166)+ SUMIFS([1]DATA1415!$R$2:$R$1048576,[1]DATA1415!$C$2:$C$1048576,A87,[1]DATA1415!$E$2:$E$1048576,$A$163,[1]DATA1415!$F$2:$F$1048576,$B$166))</f>
        <v>7887</v>
      </c>
      <c r="J87" s="38">
        <f t="shared" si="145"/>
        <v>188</v>
      </c>
      <c r="K87" s="38">
        <f>ROUND(VLOOKUP($A87,'[1]TRG 1415'!$A$2:$N$119,7,FALSE)/12*$B$163,0)</f>
        <v>150</v>
      </c>
      <c r="L87" s="38">
        <f>SUMIFS([1]DATA1415!$N$2:$N$1048576,[1]DATA1415!$C$2:$C$1048576,A87,[1]DATA1415!$E$2:$E$1048576,$A$166,[1]DATA1415!$F$2:$F$1048576,$B$166)+ SUMIFS([1]DATA1415!$S$2:$S$1048576,[1]DATA1415!$C$2:$C$1048576,A87,[1]DATA1415!$E$2:$E$1048576,$A$166,[1]DATA1415!$F$2:$F$1048576,$B$166)-(SUMIFS([1]DATA1415!$N$2:$N$1048576,[1]DATA1415!$C$2:$C$1048576,A87,[1]DATA1415!$E$2:$E$1048576,$A$163,[1]DATA1415!$F$2:$F$1048576,$B$166)+ SUMIFS([1]DATA1415!$S$2:$S$1048576,[1]DATA1415!$C$2:$C$1048576,A87,[1]DATA1415!$E$2:$E$1048576,$A$163,[1]DATA1415!$F$2:$F$1048576,$B$166))</f>
        <v>148</v>
      </c>
      <c r="M87" s="38">
        <f t="shared" si="146"/>
        <v>99</v>
      </c>
      <c r="N87" s="38">
        <f>ROUND(VLOOKUP($A87,'[1]TRG 1415'!$A$2:$N$119,8,FALSE)/12*$B$163,0)</f>
        <v>300</v>
      </c>
      <c r="O87" s="38">
        <f>SUMIFS([1]DATA1415!$M$2:$M$1048576,[1]DATA1415!$C$2:$C$1048576,A87,[1]DATA1415!$E$2:$E$1048576,$A$166,[1]DATA1415!$F$2:$F$1048576,$B$166)-SUMIFS([1]DATA1415!$M$2:$M$1048576,[1]DATA1415!$C$2:$C$1048576,A87,[1]DATA1415!$E$2:$E$1048576,$A$163,[1]DATA1415!$F$2:$F$1048576,$B$166)</f>
        <v>170</v>
      </c>
      <c r="P87" s="38">
        <f t="shared" si="147"/>
        <v>57</v>
      </c>
      <c r="Q87" s="38">
        <f>ROUND(VLOOKUP($A87,'[1]TRG 1415'!$A$2:$N$119,9,FALSE)/12*$B$163,0)</f>
        <v>300</v>
      </c>
      <c r="R87" s="38">
        <f>SUMIFS([1]DATA1415!$U$2:$U$1048576,[1]DATA1415!$C$2:$C$1048576,A87,[1]DATA1415!$E$2:$E$1048576,$A$166,[1]DATA1415!$F$2:$F$1048576,$B$166)-SUMIFS([1]DATA1415!$U$2:$U$1048576,[1]DATA1415!$C$2:$C$1048576,A87,[1]DATA1415!$E$2:$E$1048576,$A$163,[1]DATA1415!$F$2:$F$1048576,$B$166)</f>
        <v>539</v>
      </c>
      <c r="S87" s="38">
        <f t="shared" si="148"/>
        <v>180</v>
      </c>
      <c r="T87" s="38">
        <f>ROUND(VLOOKUP($A87,'[1]TRG 1415'!$A$2:$N$119,11,FALSE)/12*$B$163,0)</f>
        <v>900</v>
      </c>
      <c r="U87" s="38">
        <f>SUMIFS([1]DATA1415!$Y$2:$Y$1048576,[1]DATA1415!$C$2:$C$1048576,A87,[1]DATA1415!$E$2:$E$1048576,$A$166,[1]DATA1415!$F$2:$F$1048576,$B$166)-SUMIFS([1]DATA1415!$Y$2:$Y$1048576,[1]DATA1415!$C$2:$C$1048576,A87,[1]DATA1415!$E$2:$E$1048576,$A$163,[1]DATA1415!$F$2:$F$1048576,$B$166)</f>
        <v>1359</v>
      </c>
      <c r="V87" s="38">
        <f t="shared" si="149"/>
        <v>151</v>
      </c>
      <c r="W87" s="38">
        <f>ROUND(VLOOKUP($A87,'[1]TRG 1415'!$A$2:$N$119,10,FALSE)/12*$B$163,0)</f>
        <v>0</v>
      </c>
      <c r="X87" s="38">
        <f>SUMIFS([1]DATA1415!$X$2:$X$1048576,[1]DATA1415!$C$2:$C$1048576,A87,[1]DATA1415!$E$2:$E$1048576,$A$166,[1]DATA1415!$F$2:$F$1048576,$B$166)-SUMIFS([1]DATA1415!$X$2:$X$1048576,[1]DATA1415!$C$2:$C$1048576,A87,[1]DATA1415!$E$2:$E$1048576,$A$163,[1]DATA1415!$F$2:$F$1048576,$B$166)</f>
        <v>0</v>
      </c>
      <c r="Y87" s="38">
        <f t="shared" si="150"/>
        <v>0</v>
      </c>
      <c r="Z87" s="38">
        <f>ROUND(VLOOKUP($A87,'[1]TRG 1415'!$A$2:$N$119,12,FALSE)/12*$B$163,0)</f>
        <v>125</v>
      </c>
      <c r="AA87" s="38">
        <f>SUMIFS([1]DATA1415!$Z$2:$Z$1048576,[1]DATA1415!$C$2:$C$1048576,A87,[1]DATA1415!$E$2:$E$1048576,$A$166,[1]DATA1415!$F$2:$F$1048576,$B$166)-SUMIFS([1]DATA1415!$Z$2:$Z$1048576,[1]DATA1415!$C$2:$C$1048576,A87,[1]DATA1415!$E$2:$E$1048576,$A$163,[1]DATA1415!$F$2:$F$1048576,$B$166)</f>
        <v>294</v>
      </c>
      <c r="AB87" s="38">
        <f t="shared" si="151"/>
        <v>235</v>
      </c>
      <c r="AC87" s="38">
        <f>ROUND(VLOOKUP($A87,'[1]TRG 1415'!$A$2:$N$119,13,FALSE)/12*$B$163,0)</f>
        <v>14400</v>
      </c>
      <c r="AD87" s="38">
        <f>SUMIFS([1]DATA1415!$V$2:$V$1048576,[1]DATA1415!$C$2:$C$1048576,A87,[1]DATA1415!$E$2:$E$1048576,$A$166,[1]DATA1415!$F$2:$F$1048576,$B$166)-SUMIFS([1]DATA1415!$V$2:$V$1048576,[1]DATA1415!$C$2:$C$1048576,A87,[1]DATA1415!$E$2:$E$1048576,$A$163,[1]DATA1415!$F$2:$F$1048576,$B$166)</f>
        <v>30689</v>
      </c>
      <c r="AE87" s="38">
        <f t="shared" si="152"/>
        <v>213</v>
      </c>
      <c r="AF87" s="38">
        <f>IF(VLOOKUP($A87,'[1]TRG 1415'!$A$2:$N$119,4,FALSE)&gt;0,80,0)</f>
        <v>80</v>
      </c>
      <c r="AG87" s="39">
        <f>ROUND((SUMIFS([1]DATA1415!$L$2:$L$1048576,[1]DATA1415!$C$2:$C$1048576,A87,[1]DATA1415!$E$2:$E$1048576,$A$166,[1]DATA1415!$F$2:$F$1048576,$B$166)-SUMIFS([1]DATA1415!$L$2:$L$1048576,[1]DATA1415!$C$2:$C$1048576,A87,[1]DATA1415!$E$2:$E$1048576,$A$163,[1]DATA1415!$F$2:$F$1048576,$B$166))*100/(VLOOKUP($A87,'[1]TRG 1415'!$A$2:$N$119,4,FALSE)*$H$162),0)</f>
        <v>169</v>
      </c>
      <c r="AH87" s="38">
        <f t="shared" si="153"/>
        <v>211</v>
      </c>
      <c r="AI87" s="39">
        <f t="shared" si="154"/>
        <v>163</v>
      </c>
      <c r="AJ87" s="40" t="str">
        <f t="shared" si="155"/>
        <v>A</v>
      </c>
      <c r="AK87" s="41"/>
      <c r="AL87" s="42"/>
      <c r="AM87" s="43"/>
      <c r="AN87" s="41"/>
      <c r="AO87" s="44">
        <f>VLOOKUP(A87,'[1]TRG 1415'!$A$2:$N$119,14,FALSE)</f>
        <v>9</v>
      </c>
      <c r="AS87" s="45" t="str">
        <f t="shared" si="156"/>
        <v>A</v>
      </c>
      <c r="AT87" s="41">
        <f t="shared" si="129"/>
        <v>1</v>
      </c>
      <c r="AU87" s="41" t="str">
        <f t="shared" si="127"/>
        <v/>
      </c>
      <c r="AV87" s="41" t="str">
        <f t="shared" si="128"/>
        <v/>
      </c>
      <c r="AW87" s="41">
        <f t="shared" si="157"/>
        <v>8</v>
      </c>
    </row>
    <row r="88" spans="1:51" ht="21" outlineLevel="2">
      <c r="A88" s="34">
        <v>808</v>
      </c>
      <c r="B88" s="35" t="s">
        <v>53</v>
      </c>
      <c r="C88" s="36" t="s">
        <v>132</v>
      </c>
      <c r="D88" s="37">
        <v>100</v>
      </c>
      <c r="E88" s="38">
        <f>ROUND(VLOOKUP($A88,'[1]TRG 1415'!$A$2:$N$119,5,FALSE)/12*$B$163,0)</f>
        <v>141000</v>
      </c>
      <c r="F88" s="38">
        <f>SUMIFS([1]DATA1415!$G$2:$G$1048576,[1]DATA1415!$C$2:$C$1048576,A88,[1]DATA1415!$E$2:$E$1048576,$A$166,[1]DATA1415!$F$2:$F$1048576,$B$166)+ SUMIFS([1]DATA1415!$H$2:$H$1048576,[1]DATA1415!$C$2:$C$1048576,A88,[1]DATA1415!$E$2:$E$1048576,$A$166,[1]DATA1415!$F$2:$F$1048576,$B$166)+SUMIFS([1]DATA1415!$Q$2:$Q$1048576,[1]DATA1415!$C$2:$C$1048576,A88,[1]DATA1415!$E$2:$E$1048576,$A$166,[1]DATA1415!$F$2:$F$1048576,$B$166)-(SUMIFS([1]DATA1415!$G$2:$G$1048576,[1]DATA1415!$C$2:$C$1048576,A88,[1]DATA1415!$E$2:$E$1048576,$A$163,[1]DATA1415!$F$2:$F$1048576,$B$166)+ SUMIFS([1]DATA1415!$H$2:$H$1048576,[1]DATA1415!$C$2:$C$1048576,A88,[1]DATA1415!$E$2:$E$1048576,$A$163,[1]DATA1415!$F$2:$F$1048576,$B$166)+SUMIFS([1]DATA1415!$Q$2:$Q$1048576,[1]DATA1415!$C$2:$C$1048576,A88,[1]DATA1415!$E$2:$E$1048576,$A$163,[1]DATA1415!$F$2:$F$1048576,$B$166))</f>
        <v>119134</v>
      </c>
      <c r="G88" s="38">
        <f t="shared" si="144"/>
        <v>84</v>
      </c>
      <c r="H88" s="38">
        <f>ROUND(VLOOKUP($A88,'[1]TRG 1415'!$A$2:$N$119,6,FALSE)/12*$B$163,0)</f>
        <v>13500</v>
      </c>
      <c r="I88" s="38">
        <f>SUMIFS([1]DATA1415!$I$2:$I$1048576,[1]DATA1415!$C$2:$C$1048576,A88,[1]DATA1415!$E$2:$E$1048576,$A$166,[1]DATA1415!$F$2:$F$1048576,$B$166)+ SUMIFS([1]DATA1415!$R$2:$R$1048576,[1]DATA1415!$C$2:$C$1048576,A88,[1]DATA1415!$E$2:$E$1048576,$A$166,[1]DATA1415!$F$2:$F$1048576,$B$166)-(SUMIFS([1]DATA1415!$I$2:$I$1048576,[1]DATA1415!$C$2:$C$1048576,A88,[1]DATA1415!$E$2:$E$1048576,$A$163,[1]DATA1415!$F$2:$F$1048576,$B$166)+ SUMIFS([1]DATA1415!$R$2:$R$1048576,[1]DATA1415!$C$2:$C$1048576,A88,[1]DATA1415!$E$2:$E$1048576,$A$163,[1]DATA1415!$F$2:$F$1048576,$B$166))</f>
        <v>6139</v>
      </c>
      <c r="J88" s="38">
        <f t="shared" si="145"/>
        <v>45</v>
      </c>
      <c r="K88" s="38">
        <f>ROUND(VLOOKUP($A88,'[1]TRG 1415'!$A$2:$N$119,7,FALSE)/12*$B$163,0)</f>
        <v>750</v>
      </c>
      <c r="L88" s="38">
        <f>SUMIFS([1]DATA1415!$N$2:$N$1048576,[1]DATA1415!$C$2:$C$1048576,A88,[1]DATA1415!$E$2:$E$1048576,$A$166,[1]DATA1415!$F$2:$F$1048576,$B$166)+ SUMIFS([1]DATA1415!$S$2:$S$1048576,[1]DATA1415!$C$2:$C$1048576,A88,[1]DATA1415!$E$2:$E$1048576,$A$166,[1]DATA1415!$F$2:$F$1048576,$B$166)-(SUMIFS([1]DATA1415!$N$2:$N$1048576,[1]DATA1415!$C$2:$C$1048576,A88,[1]DATA1415!$E$2:$E$1048576,$A$163,[1]DATA1415!$F$2:$F$1048576,$B$166)+ SUMIFS([1]DATA1415!$S$2:$S$1048576,[1]DATA1415!$C$2:$C$1048576,A88,[1]DATA1415!$E$2:$E$1048576,$A$163,[1]DATA1415!$F$2:$F$1048576,$B$166))</f>
        <v>0</v>
      </c>
      <c r="M88" s="38">
        <f t="shared" si="146"/>
        <v>0</v>
      </c>
      <c r="N88" s="38">
        <f>ROUND(VLOOKUP($A88,'[1]TRG 1415'!$A$2:$N$119,8,FALSE)/12*$B$163,0)</f>
        <v>750</v>
      </c>
      <c r="O88" s="38">
        <f>SUMIFS([1]DATA1415!$M$2:$M$1048576,[1]DATA1415!$C$2:$C$1048576,A88,[1]DATA1415!$E$2:$E$1048576,$A$166,[1]DATA1415!$F$2:$F$1048576,$B$166)-SUMIFS([1]DATA1415!$M$2:$M$1048576,[1]DATA1415!$C$2:$C$1048576,A88,[1]DATA1415!$E$2:$E$1048576,$A$163,[1]DATA1415!$F$2:$F$1048576,$B$166)</f>
        <v>449</v>
      </c>
      <c r="P88" s="38">
        <f t="shared" si="147"/>
        <v>60</v>
      </c>
      <c r="Q88" s="38">
        <f>ROUND(VLOOKUP($A88,'[1]TRG 1415'!$A$2:$N$119,9,FALSE)/12*$B$163,0)</f>
        <v>1200</v>
      </c>
      <c r="R88" s="38">
        <f>SUMIFS([1]DATA1415!$U$2:$U$1048576,[1]DATA1415!$C$2:$C$1048576,A88,[1]DATA1415!$E$2:$E$1048576,$A$166,[1]DATA1415!$F$2:$F$1048576,$B$166)-SUMIFS([1]DATA1415!$U$2:$U$1048576,[1]DATA1415!$C$2:$C$1048576,A88,[1]DATA1415!$E$2:$E$1048576,$A$163,[1]DATA1415!$F$2:$F$1048576,$B$166)</f>
        <v>208</v>
      </c>
      <c r="S88" s="38">
        <f t="shared" si="148"/>
        <v>17</v>
      </c>
      <c r="T88" s="38">
        <f>ROUND(VLOOKUP($A88,'[1]TRG 1415'!$A$2:$N$119,11,FALSE)/12*$B$163,0)</f>
        <v>3000</v>
      </c>
      <c r="U88" s="38">
        <f>SUMIFS([1]DATA1415!$Y$2:$Y$1048576,[1]DATA1415!$C$2:$C$1048576,A88,[1]DATA1415!$E$2:$E$1048576,$A$166,[1]DATA1415!$F$2:$F$1048576,$B$166)-SUMIFS([1]DATA1415!$Y$2:$Y$1048576,[1]DATA1415!$C$2:$C$1048576,A88,[1]DATA1415!$E$2:$E$1048576,$A$163,[1]DATA1415!$F$2:$F$1048576,$B$166)</f>
        <v>3042</v>
      </c>
      <c r="V88" s="38">
        <f t="shared" si="149"/>
        <v>101</v>
      </c>
      <c r="W88" s="38">
        <f>ROUND(VLOOKUP($A88,'[1]TRG 1415'!$A$2:$N$119,10,FALSE)/12*$B$163,0)</f>
        <v>1500</v>
      </c>
      <c r="X88" s="38">
        <f>SUMIFS([1]DATA1415!$X$2:$X$1048576,[1]DATA1415!$C$2:$C$1048576,A88,[1]DATA1415!$E$2:$E$1048576,$A$166,[1]DATA1415!$F$2:$F$1048576,$B$166)-SUMIFS([1]DATA1415!$X$2:$X$1048576,[1]DATA1415!$C$2:$C$1048576,A88,[1]DATA1415!$E$2:$E$1048576,$A$163,[1]DATA1415!$F$2:$F$1048576,$B$166)</f>
        <v>475</v>
      </c>
      <c r="Y88" s="38">
        <f t="shared" si="150"/>
        <v>32</v>
      </c>
      <c r="Z88" s="38">
        <f>ROUND(VLOOKUP($A88,'[1]TRG 1415'!$A$2:$N$119,12,FALSE)/12*$B$163,0)</f>
        <v>900</v>
      </c>
      <c r="AA88" s="38">
        <f>SUMIFS([1]DATA1415!$Z$2:$Z$1048576,[1]DATA1415!$C$2:$C$1048576,A88,[1]DATA1415!$E$2:$E$1048576,$A$166,[1]DATA1415!$F$2:$F$1048576,$B$166)-SUMIFS([1]DATA1415!$Z$2:$Z$1048576,[1]DATA1415!$C$2:$C$1048576,A88,[1]DATA1415!$E$2:$E$1048576,$A$163,[1]DATA1415!$F$2:$F$1048576,$B$166)</f>
        <v>1230</v>
      </c>
      <c r="AB88" s="38">
        <f t="shared" si="151"/>
        <v>137</v>
      </c>
      <c r="AC88" s="38">
        <f>ROUND(VLOOKUP($A88,'[1]TRG 1415'!$A$2:$N$119,13,FALSE)/12*$B$163,0)</f>
        <v>57000</v>
      </c>
      <c r="AD88" s="38">
        <f>SUMIFS([1]DATA1415!$V$2:$V$1048576,[1]DATA1415!$C$2:$C$1048576,A88,[1]DATA1415!$E$2:$E$1048576,$A$166,[1]DATA1415!$F$2:$F$1048576,$B$166)-SUMIFS([1]DATA1415!$V$2:$V$1048576,[1]DATA1415!$C$2:$C$1048576,A88,[1]DATA1415!$E$2:$E$1048576,$A$163,[1]DATA1415!$F$2:$F$1048576,$B$166)</f>
        <v>45200</v>
      </c>
      <c r="AE88" s="38">
        <f t="shared" si="152"/>
        <v>79</v>
      </c>
      <c r="AF88" s="38">
        <f>IF(VLOOKUP($A88,'[1]TRG 1415'!$A$2:$N$119,4,FALSE)&gt;0,80,0)</f>
        <v>80</v>
      </c>
      <c r="AG88" s="39">
        <f>ROUND((SUMIFS([1]DATA1415!$L$2:$L$1048576,[1]DATA1415!$C$2:$C$1048576,A88,[1]DATA1415!$E$2:$E$1048576,$A$166,[1]DATA1415!$F$2:$F$1048576,$B$166)-SUMIFS([1]DATA1415!$L$2:$L$1048576,[1]DATA1415!$C$2:$C$1048576,A88,[1]DATA1415!$E$2:$E$1048576,$A$163,[1]DATA1415!$F$2:$F$1048576,$B$166))*100/(VLOOKUP($A88,'[1]TRG 1415'!$A$2:$N$119,4,FALSE)*$H$162),0)</f>
        <v>54</v>
      </c>
      <c r="AH88" s="38">
        <f t="shared" si="153"/>
        <v>68</v>
      </c>
      <c r="AI88" s="39">
        <f t="shared" si="154"/>
        <v>62</v>
      </c>
      <c r="AJ88" s="40" t="str">
        <f t="shared" si="155"/>
        <v>C</v>
      </c>
      <c r="AK88" s="41"/>
      <c r="AL88" s="42"/>
      <c r="AM88" s="43"/>
      <c r="AN88" s="41"/>
      <c r="AO88" s="44">
        <f>VLOOKUP(A88,'[1]TRG 1415'!$A$2:$N$119,14,FALSE)</f>
        <v>10</v>
      </c>
      <c r="AS88" s="45" t="str">
        <f t="shared" si="156"/>
        <v>C</v>
      </c>
      <c r="AT88" s="41" t="str">
        <f t="shared" si="129"/>
        <v/>
      </c>
      <c r="AU88" s="41" t="str">
        <f t="shared" si="127"/>
        <v/>
      </c>
      <c r="AV88" s="41">
        <f t="shared" si="128"/>
        <v>1</v>
      </c>
      <c r="AW88" s="41">
        <f t="shared" si="157"/>
        <v>8</v>
      </c>
    </row>
    <row r="89" spans="1:51" ht="21.75" outlineLevel="1" thickBot="1">
      <c r="A89" s="34"/>
      <c r="B89" s="35"/>
      <c r="C89" s="34" t="s">
        <v>25</v>
      </c>
      <c r="D89" s="47">
        <f>SUBTOTAL(9,D82:D88)</f>
        <v>480</v>
      </c>
      <c r="E89" s="48">
        <f>SUBTOTAL(9,E82:E88)</f>
        <v>757500</v>
      </c>
      <c r="F89" s="48">
        <f>SUBTOTAL(9,F82:F88)</f>
        <v>746885</v>
      </c>
      <c r="G89" s="49">
        <f>IF(E89=0,0,ROUND(F89/E89*100,0))</f>
        <v>99</v>
      </c>
      <c r="H89" s="48">
        <f>SUBTOTAL(9,H82:H88)</f>
        <v>67800</v>
      </c>
      <c r="I89" s="48">
        <f>SUBTOTAL(9,I82:I88)</f>
        <v>60767</v>
      </c>
      <c r="J89" s="49">
        <f t="shared" si="145"/>
        <v>90</v>
      </c>
      <c r="K89" s="48">
        <f>SUBTOTAL(9,K82:K88)</f>
        <v>4200</v>
      </c>
      <c r="L89" s="48">
        <f>SUBTOTAL(9,L82:L88)</f>
        <v>2646</v>
      </c>
      <c r="M89" s="49">
        <f t="shared" si="146"/>
        <v>63</v>
      </c>
      <c r="N89" s="48">
        <f>SUBTOTAL(9,N82:N88)</f>
        <v>3934</v>
      </c>
      <c r="O89" s="48">
        <f>SUBTOTAL(9,O82:O88)</f>
        <v>3865</v>
      </c>
      <c r="P89" s="49">
        <f t="shared" si="147"/>
        <v>98</v>
      </c>
      <c r="Q89" s="48">
        <f>SUBTOTAL(9,Q82:Q88)</f>
        <v>6900</v>
      </c>
      <c r="R89" s="48">
        <f>SUBTOTAL(9,R82:R88)</f>
        <v>4675</v>
      </c>
      <c r="S89" s="49">
        <f t="shared" si="148"/>
        <v>68</v>
      </c>
      <c r="T89" s="48">
        <f>SUBTOTAL(9,T82:T88)</f>
        <v>12900</v>
      </c>
      <c r="U89" s="48">
        <f>SUBTOTAL(9,U82:U88)</f>
        <v>13627</v>
      </c>
      <c r="V89" s="49">
        <f t="shared" si="149"/>
        <v>106</v>
      </c>
      <c r="W89" s="48">
        <f>SUBTOTAL(9,W82:W88)</f>
        <v>5700</v>
      </c>
      <c r="X89" s="48">
        <f>SUBTOTAL(9,X82:X88)</f>
        <v>7699</v>
      </c>
      <c r="Y89" s="49">
        <f t="shared" si="150"/>
        <v>135</v>
      </c>
      <c r="Z89" s="48">
        <f>SUBTOTAL(9,Z82:Z88)</f>
        <v>3667</v>
      </c>
      <c r="AA89" s="48">
        <f>SUBTOTAL(9,AA82:AA88)</f>
        <v>2899</v>
      </c>
      <c r="AB89" s="49">
        <f t="shared" si="151"/>
        <v>79</v>
      </c>
      <c r="AC89" s="48">
        <f>SUBTOTAL(9,AC82:AC88)</f>
        <v>270900</v>
      </c>
      <c r="AD89" s="48">
        <f>SUBTOTAL(9,AD82:AD88)</f>
        <v>316420</v>
      </c>
      <c r="AE89" s="49">
        <f t="shared" si="152"/>
        <v>117</v>
      </c>
      <c r="AF89" s="48">
        <f>SUBTOTAL(9,AF82:AF88)/COUNTIF(AF82:AF88,"=80")</f>
        <v>80</v>
      </c>
      <c r="AG89" s="49">
        <f>ROUND(SUBTOTAL(9,AG82:AG88)/COUNTIF(AF82:AF88,"=80"),0)</f>
        <v>100</v>
      </c>
      <c r="AH89" s="49">
        <f t="shared" si="153"/>
        <v>125</v>
      </c>
      <c r="AI89" s="49">
        <f>ROUND(SUBTOTAL(9,AI82:AI88)/7,0)</f>
        <v>108</v>
      </c>
      <c r="AJ89" s="50"/>
      <c r="AK89" s="51"/>
      <c r="AL89" s="52"/>
      <c r="AM89" s="53"/>
      <c r="AN89" s="51"/>
      <c r="AS89" s="45"/>
      <c r="AT89" s="41" t="str">
        <f t="shared" si="129"/>
        <v/>
      </c>
      <c r="AU89" s="41" t="str">
        <f t="shared" si="127"/>
        <v/>
      </c>
      <c r="AV89" s="41" t="str">
        <f t="shared" si="128"/>
        <v/>
      </c>
      <c r="AW89" s="41"/>
    </row>
    <row r="90" spans="1:51" s="33" customFormat="1" ht="21.75" thickTop="1">
      <c r="A90" s="25" t="s">
        <v>133</v>
      </c>
      <c r="B90" s="26"/>
      <c r="C90" s="26"/>
      <c r="D90" s="27"/>
      <c r="E90" s="26"/>
      <c r="F90" s="26"/>
      <c r="G90" s="28"/>
      <c r="H90" s="26"/>
      <c r="I90" s="26"/>
      <c r="J90" s="28"/>
      <c r="K90" s="26"/>
      <c r="L90" s="26"/>
      <c r="M90" s="28"/>
      <c r="N90" s="26"/>
      <c r="O90" s="26"/>
      <c r="P90" s="28"/>
      <c r="Q90" s="26"/>
      <c r="R90" s="26"/>
      <c r="S90" s="28"/>
      <c r="T90" s="26"/>
      <c r="U90" s="26"/>
      <c r="V90" s="28"/>
      <c r="W90" s="26"/>
      <c r="X90" s="26"/>
      <c r="Y90" s="28"/>
      <c r="Z90" s="26"/>
      <c r="AA90" s="26"/>
      <c r="AB90" s="28"/>
      <c r="AC90" s="26"/>
      <c r="AD90" s="26"/>
      <c r="AE90" s="28"/>
      <c r="AF90" s="26"/>
      <c r="AG90" s="28"/>
      <c r="AH90" s="28"/>
      <c r="AI90" s="26"/>
      <c r="AJ90" s="29"/>
      <c r="AK90" s="30"/>
      <c r="AL90" s="30"/>
      <c r="AM90" s="31"/>
      <c r="AN90" s="30"/>
      <c r="AO90" s="44"/>
      <c r="AP90" s="30"/>
      <c r="AQ90" s="30"/>
      <c r="AR90" s="30"/>
      <c r="AS90" s="32"/>
      <c r="AT90" s="41" t="str">
        <f t="shared" si="129"/>
        <v/>
      </c>
      <c r="AU90" s="41" t="str">
        <f t="shared" si="127"/>
        <v/>
      </c>
      <c r="AV90" s="41" t="str">
        <f t="shared" si="128"/>
        <v/>
      </c>
      <c r="AW90" s="41"/>
      <c r="AX90" s="30"/>
    </row>
    <row r="91" spans="1:51" ht="21" outlineLevel="2">
      <c r="A91" s="34">
        <v>901</v>
      </c>
      <c r="B91" s="35" t="s">
        <v>67</v>
      </c>
      <c r="C91" s="36" t="s">
        <v>133</v>
      </c>
      <c r="D91" s="37">
        <v>250</v>
      </c>
      <c r="E91" s="38">
        <f>ROUND(VLOOKUP($A91,'[1]TRG 1415'!$A$2:$N$119,5,FALSE)/12*$B$163,0)</f>
        <v>270000</v>
      </c>
      <c r="F91" s="38">
        <f>SUMIFS([1]DATA1415!$G$2:$G$1048576,[1]DATA1415!$C$2:$C$1048576,A91,[1]DATA1415!$E$2:$E$1048576,$A$166,[1]DATA1415!$F$2:$F$1048576,$B$166)+ SUMIFS([1]DATA1415!$H$2:$H$1048576,[1]DATA1415!$C$2:$C$1048576,A91,[1]DATA1415!$E$2:$E$1048576,$A$166,[1]DATA1415!$F$2:$F$1048576,$B$166)+SUMIFS([1]DATA1415!$Q$2:$Q$1048576,[1]DATA1415!$C$2:$C$1048576,A91,[1]DATA1415!$E$2:$E$1048576,$A$166,[1]DATA1415!$F$2:$F$1048576,$B$166)-(SUMIFS([1]DATA1415!$G$2:$G$1048576,[1]DATA1415!$C$2:$C$1048576,A91,[1]DATA1415!$E$2:$E$1048576,$A$163,[1]DATA1415!$F$2:$F$1048576,$B$166)+ SUMIFS([1]DATA1415!$H$2:$H$1048576,[1]DATA1415!$C$2:$C$1048576,A91,[1]DATA1415!$E$2:$E$1048576,$A$163,[1]DATA1415!$F$2:$F$1048576,$B$166)+SUMIFS([1]DATA1415!$Q$2:$Q$1048576,[1]DATA1415!$C$2:$C$1048576,A91,[1]DATA1415!$E$2:$E$1048576,$A$163,[1]DATA1415!$F$2:$F$1048576,$B$166))</f>
        <v>251405</v>
      </c>
      <c r="G91" s="38">
        <f t="shared" ref="G91:G97" si="158">IF(E91=0,0,ROUND(F91/E91*100,0))</f>
        <v>93</v>
      </c>
      <c r="H91" s="38">
        <f>ROUND(VLOOKUP($A91,'[1]TRG 1415'!$A$2:$N$119,6,FALSE)/12*$B$163,0)</f>
        <v>39000</v>
      </c>
      <c r="I91" s="38">
        <f>SUMIFS([1]DATA1415!$I$2:$I$1048576,[1]DATA1415!$C$2:$C$1048576,A91,[1]DATA1415!$E$2:$E$1048576,$A$166,[1]DATA1415!$F$2:$F$1048576,$B$166)+ SUMIFS([1]DATA1415!$R$2:$R$1048576,[1]DATA1415!$C$2:$C$1048576,A91,[1]DATA1415!$E$2:$E$1048576,$A$166,[1]DATA1415!$F$2:$F$1048576,$B$166)-(SUMIFS([1]DATA1415!$I$2:$I$1048576,[1]DATA1415!$C$2:$C$1048576,A91,[1]DATA1415!$E$2:$E$1048576,$A$163,[1]DATA1415!$F$2:$F$1048576,$B$166)+ SUMIFS([1]DATA1415!$R$2:$R$1048576,[1]DATA1415!$C$2:$C$1048576,A91,[1]DATA1415!$E$2:$E$1048576,$A$163,[1]DATA1415!$F$2:$F$1048576,$B$166))</f>
        <v>34021</v>
      </c>
      <c r="J91" s="38">
        <f t="shared" ref="J91:J98" si="159">IF(H91=0,0,ROUND(I91/H91*100,0))</f>
        <v>87</v>
      </c>
      <c r="K91" s="38">
        <f>ROUND(VLOOKUP($A91,'[1]TRG 1415'!$A$2:$N$119,7,FALSE)/12*$B$163,0)</f>
        <v>3900</v>
      </c>
      <c r="L91" s="38">
        <f>SUMIFS([1]DATA1415!$N$2:$N$1048576,[1]DATA1415!$C$2:$C$1048576,A91,[1]DATA1415!$E$2:$E$1048576,$A$166,[1]DATA1415!$F$2:$F$1048576,$B$166)+ SUMIFS([1]DATA1415!$S$2:$S$1048576,[1]DATA1415!$C$2:$C$1048576,A91,[1]DATA1415!$E$2:$E$1048576,$A$166,[1]DATA1415!$F$2:$F$1048576,$B$166)-(SUMIFS([1]DATA1415!$N$2:$N$1048576,[1]DATA1415!$C$2:$C$1048576,A91,[1]DATA1415!$E$2:$E$1048576,$A$163,[1]DATA1415!$F$2:$F$1048576,$B$166)+ SUMIFS([1]DATA1415!$S$2:$S$1048576,[1]DATA1415!$C$2:$C$1048576,A91,[1]DATA1415!$E$2:$E$1048576,$A$163,[1]DATA1415!$F$2:$F$1048576,$B$166))</f>
        <v>828</v>
      </c>
      <c r="M91" s="38">
        <f t="shared" ref="M91:M98" si="160">IF(K91=0,0,ROUND(L91/K91*100,0))</f>
        <v>21</v>
      </c>
      <c r="N91" s="38">
        <f>ROUND(VLOOKUP($A91,'[1]TRG 1415'!$A$2:$N$119,8,FALSE)/12*$B$163,0)</f>
        <v>1200</v>
      </c>
      <c r="O91" s="38">
        <f>SUMIFS([1]DATA1415!$M$2:$M$1048576,[1]DATA1415!$C$2:$C$1048576,A91,[1]DATA1415!$E$2:$E$1048576,$A$166,[1]DATA1415!$F$2:$F$1048576,$B$166)-SUMIFS([1]DATA1415!$M$2:$M$1048576,[1]DATA1415!$C$2:$C$1048576,A91,[1]DATA1415!$E$2:$E$1048576,$A$163,[1]DATA1415!$F$2:$F$1048576,$B$166)</f>
        <v>78</v>
      </c>
      <c r="P91" s="38">
        <f t="shared" ref="P91:P98" si="161">IF(N91=0,0,ROUND(O91/N91*100,0))</f>
        <v>7</v>
      </c>
      <c r="Q91" s="38">
        <f>ROUND(VLOOKUP($A91,'[1]TRG 1415'!$A$2:$N$119,9,FALSE)/12*$B$163,0)</f>
        <v>3000</v>
      </c>
      <c r="R91" s="38">
        <f>SUMIFS([1]DATA1415!$U$2:$U$1048576,[1]DATA1415!$C$2:$C$1048576,A91,[1]DATA1415!$E$2:$E$1048576,$A$166,[1]DATA1415!$F$2:$F$1048576,$B$166)-SUMIFS([1]DATA1415!$U$2:$U$1048576,[1]DATA1415!$C$2:$C$1048576,A91,[1]DATA1415!$E$2:$E$1048576,$A$163,[1]DATA1415!$F$2:$F$1048576,$B$166)</f>
        <v>234</v>
      </c>
      <c r="S91" s="38">
        <f t="shared" ref="S91:S98" si="162">IF(Q91=0,0,ROUND(R91/Q91*100,0))</f>
        <v>8</v>
      </c>
      <c r="T91" s="38">
        <f>ROUND(VLOOKUP($A91,'[1]TRG 1415'!$A$2:$N$119,11,FALSE)/12*$B$163,0)</f>
        <v>12000</v>
      </c>
      <c r="U91" s="38">
        <f>SUMIFS([1]DATA1415!$Y$2:$Y$1048576,[1]DATA1415!$C$2:$C$1048576,A91,[1]DATA1415!$E$2:$E$1048576,$A$166,[1]DATA1415!$F$2:$F$1048576,$B$166)-SUMIFS([1]DATA1415!$Y$2:$Y$1048576,[1]DATA1415!$C$2:$C$1048576,A91,[1]DATA1415!$E$2:$E$1048576,$A$163,[1]DATA1415!$F$2:$F$1048576,$B$166)</f>
        <v>13640</v>
      </c>
      <c r="V91" s="38">
        <f t="shared" ref="V91:V98" si="163">IF(T91=0,0,ROUND(U91/T91*100,0))</f>
        <v>114</v>
      </c>
      <c r="W91" s="38">
        <f>ROUND(VLOOKUP($A91,'[1]TRG 1415'!$A$2:$N$119,10,FALSE)/12*$B$163,0)</f>
        <v>4200</v>
      </c>
      <c r="X91" s="38">
        <f>SUMIFS([1]DATA1415!$X$2:$X$1048576,[1]DATA1415!$C$2:$C$1048576,A91,[1]DATA1415!$E$2:$E$1048576,$A$166,[1]DATA1415!$F$2:$F$1048576,$B$166)-SUMIFS([1]DATA1415!$X$2:$X$1048576,[1]DATA1415!$C$2:$C$1048576,A91,[1]DATA1415!$E$2:$E$1048576,$A$163,[1]DATA1415!$F$2:$F$1048576,$B$166)</f>
        <v>4875</v>
      </c>
      <c r="Y91" s="38">
        <f t="shared" ref="Y91:Y98" si="164">IF(W91=0,0,ROUND(X91/W91*100,0))</f>
        <v>116</v>
      </c>
      <c r="Z91" s="38">
        <f>ROUND(VLOOKUP($A91,'[1]TRG 1415'!$A$2:$N$119,12,FALSE)/12*$B$163,0)</f>
        <v>4500</v>
      </c>
      <c r="AA91" s="38">
        <f>SUMIFS([1]DATA1415!$Z$2:$Z$1048576,[1]DATA1415!$C$2:$C$1048576,A91,[1]DATA1415!$E$2:$E$1048576,$A$166,[1]DATA1415!$F$2:$F$1048576,$B$166)-SUMIFS([1]DATA1415!$Z$2:$Z$1048576,[1]DATA1415!$C$2:$C$1048576,A91,[1]DATA1415!$E$2:$E$1048576,$A$163,[1]DATA1415!$F$2:$F$1048576,$B$166)</f>
        <v>4812</v>
      </c>
      <c r="AB91" s="38">
        <f t="shared" ref="AB91:AB98" si="165">IF(Z91=0,0,ROUND(AA91/Z91*100,0))</f>
        <v>107</v>
      </c>
      <c r="AC91" s="38">
        <f>ROUND(VLOOKUP($A91,'[1]TRG 1415'!$A$2:$N$119,13,FALSE)/12*$B$163,0)</f>
        <v>135000</v>
      </c>
      <c r="AD91" s="38">
        <f>SUMIFS([1]DATA1415!$V$2:$V$1048576,[1]DATA1415!$C$2:$C$1048576,A91,[1]DATA1415!$E$2:$E$1048576,$A$166,[1]DATA1415!$F$2:$F$1048576,$B$166)-SUMIFS([1]DATA1415!$V$2:$V$1048576,[1]DATA1415!$C$2:$C$1048576,A91,[1]DATA1415!$E$2:$E$1048576,$A$163,[1]DATA1415!$F$2:$F$1048576,$B$166)</f>
        <v>185957</v>
      </c>
      <c r="AE91" s="38">
        <f t="shared" ref="AE91:AE95" si="166">IF(AC91=0,0,ROUND(AD91/AC91*100,0))</f>
        <v>138</v>
      </c>
      <c r="AF91" s="38">
        <f>IF(VLOOKUP($A91,'[1]TRG 1415'!$A$2:$N$119,4,FALSE)&gt;0,80,0)</f>
        <v>80</v>
      </c>
      <c r="AG91" s="39">
        <f>ROUND((SUMIFS([1]DATA1415!$L$2:$L$1048576,[1]DATA1415!$C$2:$C$1048576,A91,[1]DATA1415!$E$2:$E$1048576,$A$166,[1]DATA1415!$F$2:$F$1048576,$B$166)-SUMIFS([1]DATA1415!$L$2:$L$1048576,[1]DATA1415!$C$2:$C$1048576,A91,[1]DATA1415!$E$2:$E$1048576,$A$163,[1]DATA1415!$F$2:$F$1048576,$B$166))*100/(VLOOKUP($A91,'[1]TRG 1415'!$A$2:$N$119,4,FALSE)*$H$162),0)</f>
        <v>67</v>
      </c>
      <c r="AH91" s="38">
        <f t="shared" ref="AH91:AH97" si="167">IF(AF91=0,0,ROUND(AG91/AF91*100,0))</f>
        <v>84</v>
      </c>
      <c r="AI91" s="39">
        <f t="shared" ref="AI91:AI95" si="168">IF(AO91=0,0,ROUND(SUM(G91+J91+M91+P91+S91+V91+Y91+AB91+AE91+AH91)/AO91,0))</f>
        <v>78</v>
      </c>
      <c r="AJ91" s="40" t="str">
        <f t="shared" ref="AJ91:AJ97" si="169">IF(AI91&gt;=90,"A",IF(AI91&gt;=75,"B","C"))</f>
        <v>B</v>
      </c>
      <c r="AK91" s="41"/>
      <c r="AL91" s="42"/>
      <c r="AM91" s="43"/>
      <c r="AN91" s="41"/>
      <c r="AO91" s="44">
        <f>VLOOKUP(A91,'[1]TRG 1415'!$A$2:$N$119,14,FALSE)</f>
        <v>10</v>
      </c>
      <c r="AS91" s="45" t="str">
        <f t="shared" ref="AS91:AS97" si="170">IF(AI91&gt;=90,"A",IF(AI91&gt;=75,"B","C"))</f>
        <v>B</v>
      </c>
      <c r="AT91" s="41" t="str">
        <f t="shared" si="129"/>
        <v/>
      </c>
      <c r="AU91" s="41">
        <f t="shared" si="127"/>
        <v>1</v>
      </c>
      <c r="AV91" s="41" t="str">
        <f t="shared" si="128"/>
        <v/>
      </c>
      <c r="AW91" s="41">
        <f t="shared" ref="AW91:AW97" si="171">ROUND(A91/100,0)</f>
        <v>9</v>
      </c>
      <c r="AY91" s="44" t="s">
        <v>76</v>
      </c>
    </row>
    <row r="92" spans="1:51" ht="21" outlineLevel="2">
      <c r="A92" s="34">
        <v>902</v>
      </c>
      <c r="B92" s="35" t="s">
        <v>71</v>
      </c>
      <c r="C92" s="36" t="s">
        <v>133</v>
      </c>
      <c r="D92" s="37">
        <v>100</v>
      </c>
      <c r="E92" s="38">
        <f>ROUND(VLOOKUP($A92,'[1]TRG 1415'!$A$2:$N$119,5,FALSE)/12*$B$163,0)</f>
        <v>96000</v>
      </c>
      <c r="F92" s="38">
        <f>SUMIFS([1]DATA1415!$G$2:$G$1048576,[1]DATA1415!$C$2:$C$1048576,A92,[1]DATA1415!$E$2:$E$1048576,$A$166,[1]DATA1415!$F$2:$F$1048576,$B$166)+ SUMIFS([1]DATA1415!$H$2:$H$1048576,[1]DATA1415!$C$2:$C$1048576,A92,[1]DATA1415!$E$2:$E$1048576,$A$166,[1]DATA1415!$F$2:$F$1048576,$B$166)+SUMIFS([1]DATA1415!$Q$2:$Q$1048576,[1]DATA1415!$C$2:$C$1048576,A92,[1]DATA1415!$E$2:$E$1048576,$A$166,[1]DATA1415!$F$2:$F$1048576,$B$166)-(SUMIFS([1]DATA1415!$G$2:$G$1048576,[1]DATA1415!$C$2:$C$1048576,A92,[1]DATA1415!$E$2:$E$1048576,$A$163,[1]DATA1415!$F$2:$F$1048576,$B$166)+ SUMIFS([1]DATA1415!$H$2:$H$1048576,[1]DATA1415!$C$2:$C$1048576,A92,[1]DATA1415!$E$2:$E$1048576,$A$163,[1]DATA1415!$F$2:$F$1048576,$B$166)+SUMIFS([1]DATA1415!$Q$2:$Q$1048576,[1]DATA1415!$C$2:$C$1048576,A92,[1]DATA1415!$E$2:$E$1048576,$A$163,[1]DATA1415!$F$2:$F$1048576,$B$166))</f>
        <v>72879</v>
      </c>
      <c r="G92" s="38">
        <f t="shared" si="158"/>
        <v>76</v>
      </c>
      <c r="H92" s="38">
        <f>ROUND(VLOOKUP($A92,'[1]TRG 1415'!$A$2:$N$119,6,FALSE)/12*$B$163,0)</f>
        <v>15000</v>
      </c>
      <c r="I92" s="38">
        <f>SUMIFS([1]DATA1415!$I$2:$I$1048576,[1]DATA1415!$C$2:$C$1048576,A92,[1]DATA1415!$E$2:$E$1048576,$A$166,[1]DATA1415!$F$2:$F$1048576,$B$166)+ SUMIFS([1]DATA1415!$R$2:$R$1048576,[1]DATA1415!$C$2:$C$1048576,A92,[1]DATA1415!$E$2:$E$1048576,$A$166,[1]DATA1415!$F$2:$F$1048576,$B$166)-(SUMIFS([1]DATA1415!$I$2:$I$1048576,[1]DATA1415!$C$2:$C$1048576,A92,[1]DATA1415!$E$2:$E$1048576,$A$163,[1]DATA1415!$F$2:$F$1048576,$B$166)+ SUMIFS([1]DATA1415!$R$2:$R$1048576,[1]DATA1415!$C$2:$C$1048576,A92,[1]DATA1415!$E$2:$E$1048576,$A$163,[1]DATA1415!$F$2:$F$1048576,$B$166))</f>
        <v>16152</v>
      </c>
      <c r="J92" s="38">
        <f t="shared" si="159"/>
        <v>108</v>
      </c>
      <c r="K92" s="38">
        <f>ROUND(VLOOKUP($A92,'[1]TRG 1415'!$A$2:$N$119,7,FALSE)/12*$B$163,0)</f>
        <v>2700</v>
      </c>
      <c r="L92" s="38">
        <f>SUMIFS([1]DATA1415!$N$2:$N$1048576,[1]DATA1415!$C$2:$C$1048576,A92,[1]DATA1415!$E$2:$E$1048576,$A$166,[1]DATA1415!$F$2:$F$1048576,$B$166)+ SUMIFS([1]DATA1415!$S$2:$S$1048576,[1]DATA1415!$C$2:$C$1048576,A92,[1]DATA1415!$E$2:$E$1048576,$A$166,[1]DATA1415!$F$2:$F$1048576,$B$166)-(SUMIFS([1]DATA1415!$N$2:$N$1048576,[1]DATA1415!$C$2:$C$1048576,A92,[1]DATA1415!$E$2:$E$1048576,$A$163,[1]DATA1415!$F$2:$F$1048576,$B$166)+ SUMIFS([1]DATA1415!$S$2:$S$1048576,[1]DATA1415!$C$2:$C$1048576,A92,[1]DATA1415!$E$2:$E$1048576,$A$163,[1]DATA1415!$F$2:$F$1048576,$B$166))</f>
        <v>2756</v>
      </c>
      <c r="M92" s="38">
        <f t="shared" si="160"/>
        <v>102</v>
      </c>
      <c r="N92" s="38">
        <f>ROUND(VLOOKUP($A92,'[1]TRG 1415'!$A$2:$N$119,8,FALSE)/12*$B$163,0)</f>
        <v>900</v>
      </c>
      <c r="O92" s="38">
        <f>SUMIFS([1]DATA1415!$M$2:$M$1048576,[1]DATA1415!$C$2:$C$1048576,A92,[1]DATA1415!$E$2:$E$1048576,$A$166,[1]DATA1415!$F$2:$F$1048576,$B$166)-SUMIFS([1]DATA1415!$M$2:$M$1048576,[1]DATA1415!$C$2:$C$1048576,A92,[1]DATA1415!$E$2:$E$1048576,$A$163,[1]DATA1415!$F$2:$F$1048576,$B$166)</f>
        <v>1015</v>
      </c>
      <c r="P92" s="38">
        <f t="shared" si="161"/>
        <v>113</v>
      </c>
      <c r="Q92" s="38">
        <f>ROUND(VLOOKUP($A92,'[1]TRG 1415'!$A$2:$N$119,9,FALSE)/12*$B$163,0)</f>
        <v>4800</v>
      </c>
      <c r="R92" s="38">
        <f>SUMIFS([1]DATA1415!$U$2:$U$1048576,[1]DATA1415!$C$2:$C$1048576,A92,[1]DATA1415!$E$2:$E$1048576,$A$166,[1]DATA1415!$F$2:$F$1048576,$B$166)-SUMIFS([1]DATA1415!$U$2:$U$1048576,[1]DATA1415!$C$2:$C$1048576,A92,[1]DATA1415!$E$2:$E$1048576,$A$163,[1]DATA1415!$F$2:$F$1048576,$B$166)</f>
        <v>4262</v>
      </c>
      <c r="S92" s="38">
        <f t="shared" si="162"/>
        <v>89</v>
      </c>
      <c r="T92" s="38">
        <f>ROUND(VLOOKUP($A92,'[1]TRG 1415'!$A$2:$N$119,11,FALSE)/12*$B$163,0)</f>
        <v>600</v>
      </c>
      <c r="U92" s="38">
        <f>SUMIFS([1]DATA1415!$Y$2:$Y$1048576,[1]DATA1415!$C$2:$C$1048576,A92,[1]DATA1415!$E$2:$E$1048576,$A$166,[1]DATA1415!$F$2:$F$1048576,$B$166)-SUMIFS([1]DATA1415!$Y$2:$Y$1048576,[1]DATA1415!$C$2:$C$1048576,A92,[1]DATA1415!$E$2:$E$1048576,$A$163,[1]DATA1415!$F$2:$F$1048576,$B$166)</f>
        <v>407</v>
      </c>
      <c r="V92" s="38">
        <f t="shared" si="163"/>
        <v>68</v>
      </c>
      <c r="W92" s="38">
        <f>ROUND(VLOOKUP($A92,'[1]TRG 1415'!$A$2:$N$119,10,FALSE)/12*$B$163,0)</f>
        <v>4800</v>
      </c>
      <c r="X92" s="38">
        <f>SUMIFS([1]DATA1415!$X$2:$X$1048576,[1]DATA1415!$C$2:$C$1048576,A92,[1]DATA1415!$E$2:$E$1048576,$A$166,[1]DATA1415!$F$2:$F$1048576,$B$166)-SUMIFS([1]DATA1415!$X$2:$X$1048576,[1]DATA1415!$C$2:$C$1048576,A92,[1]DATA1415!$E$2:$E$1048576,$A$163,[1]DATA1415!$F$2:$F$1048576,$B$166)</f>
        <v>5005</v>
      </c>
      <c r="Y92" s="38">
        <f t="shared" si="164"/>
        <v>104</v>
      </c>
      <c r="Z92" s="38">
        <f>ROUND(VLOOKUP($A92,'[1]TRG 1415'!$A$2:$N$119,12,FALSE)/12*$B$163,0)</f>
        <v>300</v>
      </c>
      <c r="AA92" s="38">
        <f>SUMIFS([1]DATA1415!$Z$2:$Z$1048576,[1]DATA1415!$C$2:$C$1048576,A92,[1]DATA1415!$E$2:$E$1048576,$A$166,[1]DATA1415!$F$2:$F$1048576,$B$166)-SUMIFS([1]DATA1415!$Z$2:$Z$1048576,[1]DATA1415!$C$2:$C$1048576,A92,[1]DATA1415!$E$2:$E$1048576,$A$163,[1]DATA1415!$F$2:$F$1048576,$B$166)</f>
        <v>100</v>
      </c>
      <c r="AB92" s="38">
        <f t="shared" si="165"/>
        <v>33</v>
      </c>
      <c r="AC92" s="38">
        <f>ROUND(VLOOKUP($A92,'[1]TRG 1415'!$A$2:$N$119,13,FALSE)/12*$B$163,0)</f>
        <v>81000</v>
      </c>
      <c r="AD92" s="38">
        <f>SUMIFS([1]DATA1415!$V$2:$V$1048576,[1]DATA1415!$C$2:$C$1048576,A92,[1]DATA1415!$E$2:$E$1048576,$A$166,[1]DATA1415!$F$2:$F$1048576,$B$166)-SUMIFS([1]DATA1415!$V$2:$V$1048576,[1]DATA1415!$C$2:$C$1048576,A92,[1]DATA1415!$E$2:$E$1048576,$A$163,[1]DATA1415!$F$2:$F$1048576,$B$166)</f>
        <v>115525</v>
      </c>
      <c r="AE92" s="38">
        <f t="shared" si="166"/>
        <v>143</v>
      </c>
      <c r="AF92" s="38">
        <f>IF(VLOOKUP($A92,'[1]TRG 1415'!$A$2:$N$119,4,FALSE)&gt;0,80,0)</f>
        <v>80</v>
      </c>
      <c r="AG92" s="39">
        <f>ROUND((SUMIFS([1]DATA1415!$L$2:$L$1048576,[1]DATA1415!$C$2:$C$1048576,A92,[1]DATA1415!$E$2:$E$1048576,$A$166,[1]DATA1415!$F$2:$F$1048576,$B$166)-SUMIFS([1]DATA1415!$L$2:$L$1048576,[1]DATA1415!$C$2:$C$1048576,A92,[1]DATA1415!$E$2:$E$1048576,$A$163,[1]DATA1415!$F$2:$F$1048576,$B$166))*100/(VLOOKUP($A92,'[1]TRG 1415'!$A$2:$N$119,4,FALSE)*$H$162),0)</f>
        <v>127</v>
      </c>
      <c r="AH92" s="38">
        <f t="shared" si="167"/>
        <v>159</v>
      </c>
      <c r="AI92" s="39">
        <f t="shared" si="168"/>
        <v>100</v>
      </c>
      <c r="AJ92" s="40" t="str">
        <f t="shared" si="169"/>
        <v>A</v>
      </c>
      <c r="AK92" s="41"/>
      <c r="AL92" s="42"/>
      <c r="AM92" s="43"/>
      <c r="AN92" s="41"/>
      <c r="AO92" s="44">
        <f>VLOOKUP(A92,'[1]TRG 1415'!$A$2:$N$119,14,FALSE)</f>
        <v>10</v>
      </c>
      <c r="AS92" s="45" t="str">
        <f t="shared" si="170"/>
        <v>A</v>
      </c>
      <c r="AT92" s="41">
        <f t="shared" si="129"/>
        <v>1</v>
      </c>
      <c r="AU92" s="41" t="str">
        <f t="shared" si="127"/>
        <v/>
      </c>
      <c r="AV92" s="41" t="str">
        <f t="shared" si="128"/>
        <v/>
      </c>
      <c r="AW92" s="41">
        <f t="shared" si="171"/>
        <v>9</v>
      </c>
    </row>
    <row r="93" spans="1:51" ht="21" outlineLevel="2">
      <c r="A93" s="34">
        <v>903</v>
      </c>
      <c r="B93" s="35" t="s">
        <v>134</v>
      </c>
      <c r="C93" s="36" t="s">
        <v>133</v>
      </c>
      <c r="D93" s="37">
        <v>50</v>
      </c>
      <c r="E93" s="38">
        <f>ROUND(VLOOKUP($A93,'[1]TRG 1415'!$A$2:$N$119,5,FALSE)/12*$B$163,0)</f>
        <v>39000</v>
      </c>
      <c r="F93" s="38">
        <f>SUMIFS([1]DATA1415!$G$2:$G$1048576,[1]DATA1415!$C$2:$C$1048576,A93,[1]DATA1415!$E$2:$E$1048576,$A$166,[1]DATA1415!$F$2:$F$1048576,$B$166)+ SUMIFS([1]DATA1415!$H$2:$H$1048576,[1]DATA1415!$C$2:$C$1048576,A93,[1]DATA1415!$E$2:$E$1048576,$A$166,[1]DATA1415!$F$2:$F$1048576,$B$166)+SUMIFS([1]DATA1415!$Q$2:$Q$1048576,[1]DATA1415!$C$2:$C$1048576,A93,[1]DATA1415!$E$2:$E$1048576,$A$166,[1]DATA1415!$F$2:$F$1048576,$B$166)-(SUMIFS([1]DATA1415!$G$2:$G$1048576,[1]DATA1415!$C$2:$C$1048576,A93,[1]DATA1415!$E$2:$E$1048576,$A$163,[1]DATA1415!$F$2:$F$1048576,$B$166)+ SUMIFS([1]DATA1415!$H$2:$H$1048576,[1]DATA1415!$C$2:$C$1048576,A93,[1]DATA1415!$E$2:$E$1048576,$A$163,[1]DATA1415!$F$2:$F$1048576,$B$166)+SUMIFS([1]DATA1415!$Q$2:$Q$1048576,[1]DATA1415!$C$2:$C$1048576,A93,[1]DATA1415!$E$2:$E$1048576,$A$163,[1]DATA1415!$F$2:$F$1048576,$B$166))</f>
        <v>31925</v>
      </c>
      <c r="G93" s="38">
        <f t="shared" si="158"/>
        <v>82</v>
      </c>
      <c r="H93" s="38">
        <f>ROUND(VLOOKUP($A93,'[1]TRG 1415'!$A$2:$N$119,6,FALSE)/12*$B$163,0)</f>
        <v>3000</v>
      </c>
      <c r="I93" s="38">
        <f>SUMIFS([1]DATA1415!$I$2:$I$1048576,[1]DATA1415!$C$2:$C$1048576,A93,[1]DATA1415!$E$2:$E$1048576,$A$166,[1]DATA1415!$F$2:$F$1048576,$B$166)+ SUMIFS([1]DATA1415!$R$2:$R$1048576,[1]DATA1415!$C$2:$C$1048576,A93,[1]DATA1415!$E$2:$E$1048576,$A$166,[1]DATA1415!$F$2:$F$1048576,$B$166)-(SUMIFS([1]DATA1415!$I$2:$I$1048576,[1]DATA1415!$C$2:$C$1048576,A93,[1]DATA1415!$E$2:$E$1048576,$A$163,[1]DATA1415!$F$2:$F$1048576,$B$166)+ SUMIFS([1]DATA1415!$R$2:$R$1048576,[1]DATA1415!$C$2:$C$1048576,A93,[1]DATA1415!$E$2:$E$1048576,$A$163,[1]DATA1415!$F$2:$F$1048576,$B$166))</f>
        <v>2200</v>
      </c>
      <c r="J93" s="38">
        <f t="shared" si="159"/>
        <v>73</v>
      </c>
      <c r="K93" s="38">
        <f>ROUND(VLOOKUP($A93,'[1]TRG 1415'!$A$2:$N$119,7,FALSE)/12*$B$163,0)</f>
        <v>0</v>
      </c>
      <c r="L93" s="38">
        <f>SUMIFS([1]DATA1415!$N$2:$N$1048576,[1]DATA1415!$C$2:$C$1048576,A93,[1]DATA1415!$E$2:$E$1048576,$A$166,[1]DATA1415!$F$2:$F$1048576,$B$166)+ SUMIFS([1]DATA1415!$S$2:$S$1048576,[1]DATA1415!$C$2:$C$1048576,A93,[1]DATA1415!$E$2:$E$1048576,$A$166,[1]DATA1415!$F$2:$F$1048576,$B$166)-(SUMIFS([1]DATA1415!$N$2:$N$1048576,[1]DATA1415!$C$2:$C$1048576,A93,[1]DATA1415!$E$2:$E$1048576,$A$163,[1]DATA1415!$F$2:$F$1048576,$B$166)+ SUMIFS([1]DATA1415!$S$2:$S$1048576,[1]DATA1415!$C$2:$C$1048576,A93,[1]DATA1415!$E$2:$E$1048576,$A$163,[1]DATA1415!$F$2:$F$1048576,$B$166))</f>
        <v>0</v>
      </c>
      <c r="M93" s="38">
        <f t="shared" si="160"/>
        <v>0</v>
      </c>
      <c r="N93" s="38">
        <f>ROUND(VLOOKUP($A93,'[1]TRG 1415'!$A$2:$N$119,8,FALSE)/12*$B$163,0)</f>
        <v>0</v>
      </c>
      <c r="O93" s="38">
        <f>SUMIFS([1]DATA1415!$M$2:$M$1048576,[1]DATA1415!$C$2:$C$1048576,A93,[1]DATA1415!$E$2:$E$1048576,$A$166,[1]DATA1415!$F$2:$F$1048576,$B$166)-SUMIFS([1]DATA1415!$M$2:$M$1048576,[1]DATA1415!$C$2:$C$1048576,A93,[1]DATA1415!$E$2:$E$1048576,$A$163,[1]DATA1415!$F$2:$F$1048576,$B$166)</f>
        <v>0</v>
      </c>
      <c r="P93" s="38">
        <f t="shared" si="161"/>
        <v>0</v>
      </c>
      <c r="Q93" s="38">
        <f>ROUND(VLOOKUP($A93,'[1]TRG 1415'!$A$2:$N$119,9,FALSE)/12*$B$163,0)</f>
        <v>0</v>
      </c>
      <c r="R93" s="38">
        <f>SUMIFS([1]DATA1415!$U$2:$U$1048576,[1]DATA1415!$C$2:$C$1048576,A93,[1]DATA1415!$E$2:$E$1048576,$A$166,[1]DATA1415!$F$2:$F$1048576,$B$166)-SUMIFS([1]DATA1415!$U$2:$U$1048576,[1]DATA1415!$C$2:$C$1048576,A93,[1]DATA1415!$E$2:$E$1048576,$A$163,[1]DATA1415!$F$2:$F$1048576,$B$166)</f>
        <v>0</v>
      </c>
      <c r="S93" s="38">
        <f t="shared" si="162"/>
        <v>0</v>
      </c>
      <c r="T93" s="38">
        <f>ROUND(VLOOKUP($A93,'[1]TRG 1415'!$A$2:$N$119,11,FALSE)/12*$B$163,0)</f>
        <v>1200</v>
      </c>
      <c r="U93" s="38">
        <f>SUMIFS([1]DATA1415!$Y$2:$Y$1048576,[1]DATA1415!$C$2:$C$1048576,A93,[1]DATA1415!$E$2:$E$1048576,$A$166,[1]DATA1415!$F$2:$F$1048576,$B$166)-SUMIFS([1]DATA1415!$Y$2:$Y$1048576,[1]DATA1415!$C$2:$C$1048576,A93,[1]DATA1415!$E$2:$E$1048576,$A$163,[1]DATA1415!$F$2:$F$1048576,$B$166)</f>
        <v>1241</v>
      </c>
      <c r="V93" s="38">
        <f t="shared" si="163"/>
        <v>103</v>
      </c>
      <c r="W93" s="38">
        <f>ROUND(VLOOKUP($A93,'[1]TRG 1415'!$A$2:$N$119,10,FALSE)/12*$B$163,0)</f>
        <v>0</v>
      </c>
      <c r="X93" s="38">
        <f>SUMIFS([1]DATA1415!$X$2:$X$1048576,[1]DATA1415!$C$2:$C$1048576,A93,[1]DATA1415!$E$2:$E$1048576,$A$166,[1]DATA1415!$F$2:$F$1048576,$B$166)-SUMIFS([1]DATA1415!$X$2:$X$1048576,[1]DATA1415!$C$2:$C$1048576,A93,[1]DATA1415!$E$2:$E$1048576,$A$163,[1]DATA1415!$F$2:$F$1048576,$B$166)</f>
        <v>0</v>
      </c>
      <c r="Y93" s="38">
        <f t="shared" si="164"/>
        <v>0</v>
      </c>
      <c r="Z93" s="38">
        <f>ROUND(VLOOKUP($A93,'[1]TRG 1415'!$A$2:$N$119,12,FALSE)/12*$B$163,0)</f>
        <v>300</v>
      </c>
      <c r="AA93" s="38">
        <f>SUMIFS([1]DATA1415!$Z$2:$Z$1048576,[1]DATA1415!$C$2:$C$1048576,A93,[1]DATA1415!$E$2:$E$1048576,$A$166,[1]DATA1415!$F$2:$F$1048576,$B$166)-SUMIFS([1]DATA1415!$Z$2:$Z$1048576,[1]DATA1415!$C$2:$C$1048576,A93,[1]DATA1415!$E$2:$E$1048576,$A$163,[1]DATA1415!$F$2:$F$1048576,$B$166)</f>
        <v>0</v>
      </c>
      <c r="AB93" s="38">
        <f t="shared" si="165"/>
        <v>0</v>
      </c>
      <c r="AC93" s="38">
        <f>ROUND(VLOOKUP($A93,'[1]TRG 1415'!$A$2:$N$119,13,FALSE)/12*$B$163,0)</f>
        <v>31200</v>
      </c>
      <c r="AD93" s="38">
        <f>SUMIFS([1]DATA1415!$V$2:$V$1048576,[1]DATA1415!$C$2:$C$1048576,A93,[1]DATA1415!$E$2:$E$1048576,$A$166,[1]DATA1415!$F$2:$F$1048576,$B$166)-SUMIFS([1]DATA1415!$V$2:$V$1048576,[1]DATA1415!$C$2:$C$1048576,A93,[1]DATA1415!$E$2:$E$1048576,$A$163,[1]DATA1415!$F$2:$F$1048576,$B$166)</f>
        <v>30489</v>
      </c>
      <c r="AE93" s="38">
        <f t="shared" si="166"/>
        <v>98</v>
      </c>
      <c r="AF93" s="38">
        <f>IF(VLOOKUP($A93,'[1]TRG 1415'!$A$2:$N$119,4,FALSE)&gt;0,80,0)</f>
        <v>80</v>
      </c>
      <c r="AG93" s="39">
        <f>ROUND((SUMIFS([1]DATA1415!$L$2:$L$1048576,[1]DATA1415!$C$2:$C$1048576,A93,[1]DATA1415!$E$2:$E$1048576,$A$166,[1]DATA1415!$F$2:$F$1048576,$B$166)-SUMIFS([1]DATA1415!$L$2:$L$1048576,[1]DATA1415!$C$2:$C$1048576,A93,[1]DATA1415!$E$2:$E$1048576,$A$163,[1]DATA1415!$F$2:$F$1048576,$B$166))*100/(VLOOKUP($A93,'[1]TRG 1415'!$A$2:$N$119,4,FALSE)*$H$162),0)</f>
        <v>42</v>
      </c>
      <c r="AH93" s="38">
        <f t="shared" si="167"/>
        <v>53</v>
      </c>
      <c r="AI93" s="39">
        <f t="shared" si="168"/>
        <v>68</v>
      </c>
      <c r="AJ93" s="40" t="str">
        <f t="shared" si="169"/>
        <v>C</v>
      </c>
      <c r="AK93" s="41"/>
      <c r="AL93" s="42"/>
      <c r="AM93" s="43"/>
      <c r="AN93" s="41"/>
      <c r="AO93" s="44">
        <f>VLOOKUP(A93,'[1]TRG 1415'!$A$2:$N$119,14,FALSE)</f>
        <v>6</v>
      </c>
      <c r="AS93" s="45" t="str">
        <f t="shared" si="170"/>
        <v>C</v>
      </c>
      <c r="AT93" s="41" t="str">
        <f t="shared" si="129"/>
        <v/>
      </c>
      <c r="AU93" s="41" t="str">
        <f t="shared" si="127"/>
        <v/>
      </c>
      <c r="AV93" s="41">
        <f t="shared" si="128"/>
        <v>1</v>
      </c>
      <c r="AW93" s="41">
        <f t="shared" si="171"/>
        <v>9</v>
      </c>
    </row>
    <row r="94" spans="1:51" ht="21" outlineLevel="2">
      <c r="A94" s="34">
        <v>904</v>
      </c>
      <c r="B94" s="35" t="s">
        <v>135</v>
      </c>
      <c r="C94" s="36" t="s">
        <v>133</v>
      </c>
      <c r="D94" s="37">
        <v>120</v>
      </c>
      <c r="E94" s="38">
        <f>ROUND(VLOOKUP($A94,'[1]TRG 1415'!$A$2:$N$119,5,FALSE)/12*$B$163,0)</f>
        <v>0</v>
      </c>
      <c r="F94" s="38">
        <f>SUMIFS([1]DATA1415!$G$2:$G$1048576,[1]DATA1415!$C$2:$C$1048576,A94,[1]DATA1415!$E$2:$E$1048576,$A$166,[1]DATA1415!$F$2:$F$1048576,$B$166)+ SUMIFS([1]DATA1415!$H$2:$H$1048576,[1]DATA1415!$C$2:$C$1048576,A94,[1]DATA1415!$E$2:$E$1048576,$A$166,[1]DATA1415!$F$2:$F$1048576,$B$166)+SUMIFS([1]DATA1415!$Q$2:$Q$1048576,[1]DATA1415!$C$2:$C$1048576,A94,[1]DATA1415!$E$2:$E$1048576,$A$166,[1]DATA1415!$F$2:$F$1048576,$B$166)-(SUMIFS([1]DATA1415!$G$2:$G$1048576,[1]DATA1415!$C$2:$C$1048576,A94,[1]DATA1415!$E$2:$E$1048576,$A$163,[1]DATA1415!$F$2:$F$1048576,$B$166)+ SUMIFS([1]DATA1415!$H$2:$H$1048576,[1]DATA1415!$C$2:$C$1048576,A94,[1]DATA1415!$E$2:$E$1048576,$A$163,[1]DATA1415!$F$2:$F$1048576,$B$166)+SUMIFS([1]DATA1415!$Q$2:$Q$1048576,[1]DATA1415!$C$2:$C$1048576,A94,[1]DATA1415!$E$2:$E$1048576,$A$163,[1]DATA1415!$F$2:$F$1048576,$B$166))</f>
        <v>2381</v>
      </c>
      <c r="G94" s="38">
        <f t="shared" si="158"/>
        <v>0</v>
      </c>
      <c r="H94" s="38">
        <f>ROUND(VLOOKUP($A94,'[1]TRG 1415'!$A$2:$N$119,6,FALSE)/12*$B$163,0)</f>
        <v>1500</v>
      </c>
      <c r="I94" s="38">
        <f>SUMIFS([1]DATA1415!$I$2:$I$1048576,[1]DATA1415!$C$2:$C$1048576,A94,[1]DATA1415!$E$2:$E$1048576,$A$166,[1]DATA1415!$F$2:$F$1048576,$B$166)+ SUMIFS([1]DATA1415!$R$2:$R$1048576,[1]DATA1415!$C$2:$C$1048576,A94,[1]DATA1415!$E$2:$E$1048576,$A$166,[1]DATA1415!$F$2:$F$1048576,$B$166)-(SUMIFS([1]DATA1415!$I$2:$I$1048576,[1]DATA1415!$C$2:$C$1048576,A94,[1]DATA1415!$E$2:$E$1048576,$A$163,[1]DATA1415!$F$2:$F$1048576,$B$166)+ SUMIFS([1]DATA1415!$R$2:$R$1048576,[1]DATA1415!$C$2:$C$1048576,A94,[1]DATA1415!$E$2:$E$1048576,$A$163,[1]DATA1415!$F$2:$F$1048576,$B$166))</f>
        <v>1147</v>
      </c>
      <c r="J94" s="38">
        <f t="shared" si="159"/>
        <v>76</v>
      </c>
      <c r="K94" s="38">
        <f>ROUND(VLOOKUP($A94,'[1]TRG 1415'!$A$2:$N$119,7,FALSE)/12*$B$163,0)</f>
        <v>0</v>
      </c>
      <c r="L94" s="38">
        <f>SUMIFS([1]DATA1415!$N$2:$N$1048576,[1]DATA1415!$C$2:$C$1048576,A94,[1]DATA1415!$E$2:$E$1048576,$A$166,[1]DATA1415!$F$2:$F$1048576,$B$166)+ SUMIFS([1]DATA1415!$S$2:$S$1048576,[1]DATA1415!$C$2:$C$1048576,A94,[1]DATA1415!$E$2:$E$1048576,$A$166,[1]DATA1415!$F$2:$F$1048576,$B$166)-(SUMIFS([1]DATA1415!$N$2:$N$1048576,[1]DATA1415!$C$2:$C$1048576,A94,[1]DATA1415!$E$2:$E$1048576,$A$163,[1]DATA1415!$F$2:$F$1048576,$B$166)+ SUMIFS([1]DATA1415!$S$2:$S$1048576,[1]DATA1415!$C$2:$C$1048576,A94,[1]DATA1415!$E$2:$E$1048576,$A$163,[1]DATA1415!$F$2:$F$1048576,$B$166))</f>
        <v>0</v>
      </c>
      <c r="M94" s="38">
        <f t="shared" si="160"/>
        <v>0</v>
      </c>
      <c r="N94" s="38">
        <f>ROUND(VLOOKUP($A94,'[1]TRG 1415'!$A$2:$N$119,8,FALSE)/12*$B$163,0)</f>
        <v>0</v>
      </c>
      <c r="O94" s="38">
        <f>SUMIFS([1]DATA1415!$M$2:$M$1048576,[1]DATA1415!$C$2:$C$1048576,A94,[1]DATA1415!$E$2:$E$1048576,$A$166,[1]DATA1415!$F$2:$F$1048576,$B$166)-SUMIFS([1]DATA1415!$M$2:$M$1048576,[1]DATA1415!$C$2:$C$1048576,A94,[1]DATA1415!$E$2:$E$1048576,$A$163,[1]DATA1415!$F$2:$F$1048576,$B$166)</f>
        <v>0</v>
      </c>
      <c r="P94" s="38">
        <f t="shared" si="161"/>
        <v>0</v>
      </c>
      <c r="Q94" s="38">
        <f>ROUND(VLOOKUP($A94,'[1]TRG 1415'!$A$2:$N$119,9,FALSE)/12*$B$163,0)</f>
        <v>0</v>
      </c>
      <c r="R94" s="38">
        <f>SUMIFS([1]DATA1415!$U$2:$U$1048576,[1]DATA1415!$C$2:$C$1048576,A94,[1]DATA1415!$E$2:$E$1048576,$A$166,[1]DATA1415!$F$2:$F$1048576,$B$166)-SUMIFS([1]DATA1415!$U$2:$U$1048576,[1]DATA1415!$C$2:$C$1048576,A94,[1]DATA1415!$E$2:$E$1048576,$A$163,[1]DATA1415!$F$2:$F$1048576,$B$166)</f>
        <v>0</v>
      </c>
      <c r="S94" s="38">
        <f t="shared" si="162"/>
        <v>0</v>
      </c>
      <c r="T94" s="38">
        <f>ROUND(VLOOKUP($A94,'[1]TRG 1415'!$A$2:$N$119,11,FALSE)/12*$B$163,0)</f>
        <v>1050</v>
      </c>
      <c r="U94" s="38">
        <f>SUMIFS([1]DATA1415!$Y$2:$Y$1048576,[1]DATA1415!$C$2:$C$1048576,A94,[1]DATA1415!$E$2:$E$1048576,$A$166,[1]DATA1415!$F$2:$F$1048576,$B$166)-SUMIFS([1]DATA1415!$Y$2:$Y$1048576,[1]DATA1415!$C$2:$C$1048576,A94,[1]DATA1415!$E$2:$E$1048576,$A$163,[1]DATA1415!$F$2:$F$1048576,$B$166)</f>
        <v>1045</v>
      </c>
      <c r="V94" s="38">
        <f t="shared" si="163"/>
        <v>100</v>
      </c>
      <c r="W94" s="38">
        <f>ROUND(VLOOKUP($A94,'[1]TRG 1415'!$A$2:$N$119,10,FALSE)/12*$B$163,0)</f>
        <v>0</v>
      </c>
      <c r="X94" s="38">
        <f>SUMIFS([1]DATA1415!$X$2:$X$1048576,[1]DATA1415!$C$2:$C$1048576,A94,[1]DATA1415!$E$2:$E$1048576,$A$166,[1]DATA1415!$F$2:$F$1048576,$B$166)-SUMIFS([1]DATA1415!$X$2:$X$1048576,[1]DATA1415!$C$2:$C$1048576,A94,[1]DATA1415!$E$2:$E$1048576,$A$163,[1]DATA1415!$F$2:$F$1048576,$B$166)</f>
        <v>0</v>
      </c>
      <c r="Y94" s="38">
        <f t="shared" si="164"/>
        <v>0</v>
      </c>
      <c r="Z94" s="38">
        <f>ROUND(VLOOKUP($A94,'[1]TRG 1415'!$A$2:$N$119,12,FALSE)/12*$B$163,0)</f>
        <v>0</v>
      </c>
      <c r="AA94" s="38">
        <f>SUMIFS([1]DATA1415!$Z$2:$Z$1048576,[1]DATA1415!$C$2:$C$1048576,A94,[1]DATA1415!$E$2:$E$1048576,$A$166,[1]DATA1415!$F$2:$F$1048576,$B$166)-SUMIFS([1]DATA1415!$Z$2:$Z$1048576,[1]DATA1415!$C$2:$C$1048576,A94,[1]DATA1415!$E$2:$E$1048576,$A$163,[1]DATA1415!$F$2:$F$1048576,$B$166)</f>
        <v>0</v>
      </c>
      <c r="AB94" s="38">
        <f t="shared" si="165"/>
        <v>0</v>
      </c>
      <c r="AC94" s="38">
        <f>ROUND(VLOOKUP($A94,'[1]TRG 1415'!$A$2:$N$119,13,FALSE)/12*$B$163,0)</f>
        <v>6300</v>
      </c>
      <c r="AD94" s="38">
        <f>SUMIFS([1]DATA1415!$V$2:$V$1048576,[1]DATA1415!$C$2:$C$1048576,A94,[1]DATA1415!$E$2:$E$1048576,$A$166,[1]DATA1415!$F$2:$F$1048576,$B$166)-SUMIFS([1]DATA1415!$V$2:$V$1048576,[1]DATA1415!$C$2:$C$1048576,A94,[1]DATA1415!$E$2:$E$1048576,$A$163,[1]DATA1415!$F$2:$F$1048576,$B$166)</f>
        <v>5630</v>
      </c>
      <c r="AE94" s="38">
        <f t="shared" si="166"/>
        <v>89</v>
      </c>
      <c r="AF94" s="38">
        <f>IF(VLOOKUP($A94,'[1]TRG 1415'!$A$2:$N$119,4,FALSE)&gt;0,80,0)</f>
        <v>80</v>
      </c>
      <c r="AG94" s="39">
        <f>ROUND((SUMIFS([1]DATA1415!$L$2:$L$1048576,[1]DATA1415!$C$2:$C$1048576,A94,[1]DATA1415!$E$2:$E$1048576,$A$166,[1]DATA1415!$F$2:$F$1048576,$B$166)-SUMIFS([1]DATA1415!$L$2:$L$1048576,[1]DATA1415!$C$2:$C$1048576,A94,[1]DATA1415!$E$2:$E$1048576,$A$163,[1]DATA1415!$F$2:$F$1048576,$B$166))*100/(VLOOKUP($A94,'[1]TRG 1415'!$A$2:$N$119,4,FALSE)*$H$162),0)</f>
        <v>34</v>
      </c>
      <c r="AH94" s="38">
        <f t="shared" si="167"/>
        <v>43</v>
      </c>
      <c r="AI94" s="39">
        <f t="shared" si="168"/>
        <v>77</v>
      </c>
      <c r="AJ94" s="40" t="str">
        <f t="shared" si="169"/>
        <v>B</v>
      </c>
      <c r="AK94" s="41"/>
      <c r="AL94" s="42"/>
      <c r="AM94" s="43"/>
      <c r="AN94" s="41"/>
      <c r="AO94" s="44">
        <f>VLOOKUP(A94,'[1]TRG 1415'!$A$2:$N$119,14,FALSE)</f>
        <v>4</v>
      </c>
      <c r="AS94" s="45" t="str">
        <f t="shared" si="170"/>
        <v>B</v>
      </c>
      <c r="AT94" s="41" t="str">
        <f t="shared" si="129"/>
        <v/>
      </c>
      <c r="AU94" s="41">
        <f t="shared" si="127"/>
        <v>1</v>
      </c>
      <c r="AV94" s="41" t="str">
        <f t="shared" si="128"/>
        <v/>
      </c>
      <c r="AW94" s="41">
        <f t="shared" si="171"/>
        <v>9</v>
      </c>
    </row>
    <row r="95" spans="1:51" ht="21" outlineLevel="2">
      <c r="A95" s="34">
        <v>905</v>
      </c>
      <c r="B95" s="35" t="s">
        <v>53</v>
      </c>
      <c r="C95" s="36" t="s">
        <v>136</v>
      </c>
      <c r="D95" s="37">
        <v>100</v>
      </c>
      <c r="E95" s="38">
        <f>ROUND(VLOOKUP($A95,'[1]TRG 1415'!$A$2:$N$119,5,FALSE)/12*$B$163,0)</f>
        <v>141000</v>
      </c>
      <c r="F95" s="38">
        <f>SUMIFS([1]DATA1415!$G$2:$G$1048576,[1]DATA1415!$C$2:$C$1048576,A95,[1]DATA1415!$E$2:$E$1048576,$A$166,[1]DATA1415!$F$2:$F$1048576,$B$166)+ SUMIFS([1]DATA1415!$H$2:$H$1048576,[1]DATA1415!$C$2:$C$1048576,A95,[1]DATA1415!$E$2:$E$1048576,$A$166,[1]DATA1415!$F$2:$F$1048576,$B$166)+SUMIFS([1]DATA1415!$Q$2:$Q$1048576,[1]DATA1415!$C$2:$C$1048576,A95,[1]DATA1415!$E$2:$E$1048576,$A$166,[1]DATA1415!$F$2:$F$1048576,$B$166)-(SUMIFS([1]DATA1415!$G$2:$G$1048576,[1]DATA1415!$C$2:$C$1048576,A95,[1]DATA1415!$E$2:$E$1048576,$A$163,[1]DATA1415!$F$2:$F$1048576,$B$166)+ SUMIFS([1]DATA1415!$H$2:$H$1048576,[1]DATA1415!$C$2:$C$1048576,A95,[1]DATA1415!$E$2:$E$1048576,$A$163,[1]DATA1415!$F$2:$F$1048576,$B$166)+SUMIFS([1]DATA1415!$Q$2:$Q$1048576,[1]DATA1415!$C$2:$C$1048576,A95,[1]DATA1415!$E$2:$E$1048576,$A$163,[1]DATA1415!$F$2:$F$1048576,$B$166))</f>
        <v>94868</v>
      </c>
      <c r="G95" s="38">
        <f t="shared" si="158"/>
        <v>67</v>
      </c>
      <c r="H95" s="38">
        <f>ROUND(VLOOKUP($A95,'[1]TRG 1415'!$A$2:$N$119,6,FALSE)/12*$B$163,0)</f>
        <v>13500</v>
      </c>
      <c r="I95" s="38">
        <f>SUMIFS([1]DATA1415!$I$2:$I$1048576,[1]DATA1415!$C$2:$C$1048576,A95,[1]DATA1415!$E$2:$E$1048576,$A$166,[1]DATA1415!$F$2:$F$1048576,$B$166)+ SUMIFS([1]DATA1415!$R$2:$R$1048576,[1]DATA1415!$C$2:$C$1048576,A95,[1]DATA1415!$E$2:$E$1048576,$A$166,[1]DATA1415!$F$2:$F$1048576,$B$166)-(SUMIFS([1]DATA1415!$I$2:$I$1048576,[1]DATA1415!$C$2:$C$1048576,A95,[1]DATA1415!$E$2:$E$1048576,$A$163,[1]DATA1415!$F$2:$F$1048576,$B$166)+ SUMIFS([1]DATA1415!$R$2:$R$1048576,[1]DATA1415!$C$2:$C$1048576,A95,[1]DATA1415!$E$2:$E$1048576,$A$163,[1]DATA1415!$F$2:$F$1048576,$B$166))</f>
        <v>8996</v>
      </c>
      <c r="J95" s="38">
        <f t="shared" si="159"/>
        <v>67</v>
      </c>
      <c r="K95" s="38">
        <f>ROUND(VLOOKUP($A95,'[1]TRG 1415'!$A$2:$N$119,7,FALSE)/12*$B$163,0)</f>
        <v>750</v>
      </c>
      <c r="L95" s="38">
        <f>SUMIFS([1]DATA1415!$N$2:$N$1048576,[1]DATA1415!$C$2:$C$1048576,A95,[1]DATA1415!$E$2:$E$1048576,$A$166,[1]DATA1415!$F$2:$F$1048576,$B$166)+ SUMIFS([1]DATA1415!$S$2:$S$1048576,[1]DATA1415!$C$2:$C$1048576,A95,[1]DATA1415!$E$2:$E$1048576,$A$166,[1]DATA1415!$F$2:$F$1048576,$B$166)-(SUMIFS([1]DATA1415!$N$2:$N$1048576,[1]DATA1415!$C$2:$C$1048576,A95,[1]DATA1415!$E$2:$E$1048576,$A$163,[1]DATA1415!$F$2:$F$1048576,$B$166)+ SUMIFS([1]DATA1415!$S$2:$S$1048576,[1]DATA1415!$C$2:$C$1048576,A95,[1]DATA1415!$E$2:$E$1048576,$A$163,[1]DATA1415!$F$2:$F$1048576,$B$166))</f>
        <v>345</v>
      </c>
      <c r="M95" s="38">
        <f t="shared" si="160"/>
        <v>46</v>
      </c>
      <c r="N95" s="38">
        <f>ROUND(VLOOKUP($A95,'[1]TRG 1415'!$A$2:$N$119,8,FALSE)/12*$B$163,0)</f>
        <v>750</v>
      </c>
      <c r="O95" s="38">
        <f>SUMIFS([1]DATA1415!$M$2:$M$1048576,[1]DATA1415!$C$2:$C$1048576,A95,[1]DATA1415!$E$2:$E$1048576,$A$166,[1]DATA1415!$F$2:$F$1048576,$B$166)-SUMIFS([1]DATA1415!$M$2:$M$1048576,[1]DATA1415!$C$2:$C$1048576,A95,[1]DATA1415!$E$2:$E$1048576,$A$163,[1]DATA1415!$F$2:$F$1048576,$B$166)</f>
        <v>301</v>
      </c>
      <c r="P95" s="38">
        <f t="shared" si="161"/>
        <v>40</v>
      </c>
      <c r="Q95" s="38">
        <f>ROUND(VLOOKUP($A95,'[1]TRG 1415'!$A$2:$N$119,9,FALSE)/12*$B$163,0)</f>
        <v>1200</v>
      </c>
      <c r="R95" s="38">
        <f>SUMIFS([1]DATA1415!$U$2:$U$1048576,[1]DATA1415!$C$2:$C$1048576,A95,[1]DATA1415!$E$2:$E$1048576,$A$166,[1]DATA1415!$F$2:$F$1048576,$B$166)-SUMIFS([1]DATA1415!$U$2:$U$1048576,[1]DATA1415!$C$2:$C$1048576,A95,[1]DATA1415!$E$2:$E$1048576,$A$163,[1]DATA1415!$F$2:$F$1048576,$B$166)</f>
        <v>849</v>
      </c>
      <c r="S95" s="38">
        <f t="shared" si="162"/>
        <v>71</v>
      </c>
      <c r="T95" s="38">
        <f>ROUND(VLOOKUP($A95,'[1]TRG 1415'!$A$2:$N$119,11,FALSE)/12*$B$163,0)</f>
        <v>3000</v>
      </c>
      <c r="U95" s="38">
        <f>SUMIFS([1]DATA1415!$Y$2:$Y$1048576,[1]DATA1415!$C$2:$C$1048576,A95,[1]DATA1415!$E$2:$E$1048576,$A$166,[1]DATA1415!$F$2:$F$1048576,$B$166)-SUMIFS([1]DATA1415!$Y$2:$Y$1048576,[1]DATA1415!$C$2:$C$1048576,A95,[1]DATA1415!$E$2:$E$1048576,$A$163,[1]DATA1415!$F$2:$F$1048576,$B$166)</f>
        <v>2111</v>
      </c>
      <c r="V95" s="38">
        <f t="shared" si="163"/>
        <v>70</v>
      </c>
      <c r="W95" s="38">
        <f>ROUND(VLOOKUP($A95,'[1]TRG 1415'!$A$2:$N$119,10,FALSE)/12*$B$163,0)</f>
        <v>1500</v>
      </c>
      <c r="X95" s="38">
        <f>SUMIFS([1]DATA1415!$X$2:$X$1048576,[1]DATA1415!$C$2:$C$1048576,A95,[1]DATA1415!$E$2:$E$1048576,$A$166,[1]DATA1415!$F$2:$F$1048576,$B$166)-SUMIFS([1]DATA1415!$X$2:$X$1048576,[1]DATA1415!$C$2:$C$1048576,A95,[1]DATA1415!$E$2:$E$1048576,$A$163,[1]DATA1415!$F$2:$F$1048576,$B$166)</f>
        <v>3073</v>
      </c>
      <c r="Y95" s="38">
        <f t="shared" si="164"/>
        <v>205</v>
      </c>
      <c r="Z95" s="38">
        <f>ROUND(VLOOKUP($A95,'[1]TRG 1415'!$A$2:$N$119,12,FALSE)/12*$B$163,0)</f>
        <v>900</v>
      </c>
      <c r="AA95" s="38">
        <f>SUMIFS([1]DATA1415!$Z$2:$Z$1048576,[1]DATA1415!$C$2:$C$1048576,A95,[1]DATA1415!$E$2:$E$1048576,$A$166,[1]DATA1415!$F$2:$F$1048576,$B$166)-SUMIFS([1]DATA1415!$Z$2:$Z$1048576,[1]DATA1415!$C$2:$C$1048576,A95,[1]DATA1415!$E$2:$E$1048576,$A$163,[1]DATA1415!$F$2:$F$1048576,$B$166)</f>
        <v>695</v>
      </c>
      <c r="AB95" s="38">
        <f t="shared" si="165"/>
        <v>77</v>
      </c>
      <c r="AC95" s="38">
        <f>ROUND(VLOOKUP($A95,'[1]TRG 1415'!$A$2:$N$119,13,FALSE)/12*$B$163,0)</f>
        <v>57000</v>
      </c>
      <c r="AD95" s="38">
        <f>SUMIFS([1]DATA1415!$V$2:$V$1048576,[1]DATA1415!$C$2:$C$1048576,A95,[1]DATA1415!$E$2:$E$1048576,$A$166,[1]DATA1415!$F$2:$F$1048576,$B$166)-SUMIFS([1]DATA1415!$V$2:$V$1048576,[1]DATA1415!$C$2:$C$1048576,A95,[1]DATA1415!$E$2:$E$1048576,$A$163,[1]DATA1415!$F$2:$F$1048576,$B$166)</f>
        <v>135732</v>
      </c>
      <c r="AE95" s="38">
        <f t="shared" si="166"/>
        <v>238</v>
      </c>
      <c r="AF95" s="38">
        <f>IF(VLOOKUP($A95,'[1]TRG 1415'!$A$2:$N$119,4,FALSE)&gt;0,80,0)</f>
        <v>80</v>
      </c>
      <c r="AG95" s="39">
        <f>ROUND((SUMIFS([1]DATA1415!$L$2:$L$1048576,[1]DATA1415!$C$2:$C$1048576,A95,[1]DATA1415!$E$2:$E$1048576,$A$166,[1]DATA1415!$F$2:$F$1048576,$B$166)-SUMIFS([1]DATA1415!$L$2:$L$1048576,[1]DATA1415!$C$2:$C$1048576,A95,[1]DATA1415!$E$2:$E$1048576,$A$163,[1]DATA1415!$F$2:$F$1048576,$B$166))*100/(VLOOKUP($A95,'[1]TRG 1415'!$A$2:$N$119,4,FALSE)*$H$162),0)</f>
        <v>54</v>
      </c>
      <c r="AH95" s="38">
        <f t="shared" si="167"/>
        <v>68</v>
      </c>
      <c r="AI95" s="39">
        <f t="shared" si="168"/>
        <v>95</v>
      </c>
      <c r="AJ95" s="40" t="str">
        <f t="shared" si="169"/>
        <v>A</v>
      </c>
      <c r="AK95" s="41"/>
      <c r="AL95" s="42"/>
      <c r="AM95" s="43"/>
      <c r="AN95" s="41"/>
      <c r="AO95" s="44">
        <f>VLOOKUP(A95,'[1]TRG 1415'!$A$2:$N$119,14,FALSE)</f>
        <v>10</v>
      </c>
      <c r="AS95" s="45" t="str">
        <f t="shared" si="170"/>
        <v>A</v>
      </c>
      <c r="AT95" s="41">
        <f t="shared" si="129"/>
        <v>1</v>
      </c>
      <c r="AU95" s="41" t="str">
        <f t="shared" si="127"/>
        <v/>
      </c>
      <c r="AV95" s="41" t="str">
        <f t="shared" si="128"/>
        <v/>
      </c>
      <c r="AW95" s="41">
        <f t="shared" si="171"/>
        <v>9</v>
      </c>
    </row>
    <row r="96" spans="1:51" ht="21" outlineLevel="2">
      <c r="A96" s="34">
        <v>906</v>
      </c>
      <c r="B96" s="35" t="s">
        <v>53</v>
      </c>
      <c r="C96" s="36" t="s">
        <v>137</v>
      </c>
      <c r="D96" s="37">
        <v>100</v>
      </c>
      <c r="E96" s="38">
        <f>ROUND(VLOOKUP($A96,'[1]TRG 1415'!$A$2:$N$119,5,FALSE)/12*$B$163,0)</f>
        <v>141000</v>
      </c>
      <c r="F96" s="38">
        <f>SUMIFS([1]DATA1415!$G$2:$G$1048576,[1]DATA1415!$C$2:$C$1048576,A96,[1]DATA1415!$E$2:$E$1048576,$A$166,[1]DATA1415!$F$2:$F$1048576,$B$166)+ SUMIFS([1]DATA1415!$H$2:$H$1048576,[1]DATA1415!$C$2:$C$1048576,A96,[1]DATA1415!$E$2:$E$1048576,$A$166,[1]DATA1415!$F$2:$F$1048576,$B$166)+SUMIFS([1]DATA1415!$Q$2:$Q$1048576,[1]DATA1415!$C$2:$C$1048576,A96,[1]DATA1415!$E$2:$E$1048576,$A$166,[1]DATA1415!$F$2:$F$1048576,$B$166)-(SUMIFS([1]DATA1415!$G$2:$G$1048576,[1]DATA1415!$C$2:$C$1048576,A96,[1]DATA1415!$E$2:$E$1048576,$A$163,[1]DATA1415!$F$2:$F$1048576,$B$166)+ SUMIFS([1]DATA1415!$H$2:$H$1048576,[1]DATA1415!$C$2:$C$1048576,A96,[1]DATA1415!$E$2:$E$1048576,$A$163,[1]DATA1415!$F$2:$F$1048576,$B$166)+SUMIFS([1]DATA1415!$Q$2:$Q$1048576,[1]DATA1415!$C$2:$C$1048576,A96,[1]DATA1415!$E$2:$E$1048576,$A$163,[1]DATA1415!$F$2:$F$1048576,$B$166))</f>
        <v>134832</v>
      </c>
      <c r="G96" s="38">
        <f t="shared" si="158"/>
        <v>96</v>
      </c>
      <c r="H96" s="38">
        <f>ROUND(VLOOKUP($A96,'[1]TRG 1415'!$A$2:$N$119,6,FALSE)/12*$B$163,0)</f>
        <v>13500</v>
      </c>
      <c r="I96" s="38">
        <f>SUMIFS([1]DATA1415!$I$2:$I$1048576,[1]DATA1415!$C$2:$C$1048576,A96,[1]DATA1415!$E$2:$E$1048576,$A$166,[1]DATA1415!$F$2:$F$1048576,$B$166)+ SUMIFS([1]DATA1415!$R$2:$R$1048576,[1]DATA1415!$C$2:$C$1048576,A96,[1]DATA1415!$E$2:$E$1048576,$A$166,[1]DATA1415!$F$2:$F$1048576,$B$166)-(SUMIFS([1]DATA1415!$I$2:$I$1048576,[1]DATA1415!$C$2:$C$1048576,A96,[1]DATA1415!$E$2:$E$1048576,$A$163,[1]DATA1415!$F$2:$F$1048576,$B$166)+ SUMIFS([1]DATA1415!$R$2:$R$1048576,[1]DATA1415!$C$2:$C$1048576,A96,[1]DATA1415!$E$2:$E$1048576,$A$163,[1]DATA1415!$F$2:$F$1048576,$B$166))</f>
        <v>14722</v>
      </c>
      <c r="J96" s="38">
        <f t="shared" si="159"/>
        <v>109</v>
      </c>
      <c r="K96" s="38">
        <f>ROUND(VLOOKUP($A96,'[1]TRG 1415'!$A$2:$N$119,7,FALSE)/12*$B$163,0)</f>
        <v>750</v>
      </c>
      <c r="L96" s="38">
        <f>SUMIFS([1]DATA1415!$N$2:$N$1048576,[1]DATA1415!$C$2:$C$1048576,A96,[1]DATA1415!$E$2:$E$1048576,$A$166,[1]DATA1415!$F$2:$F$1048576,$B$166)+ SUMIFS([1]DATA1415!$S$2:$S$1048576,[1]DATA1415!$C$2:$C$1048576,A96,[1]DATA1415!$E$2:$E$1048576,$A$166,[1]DATA1415!$F$2:$F$1048576,$B$166)-(SUMIFS([1]DATA1415!$N$2:$N$1048576,[1]DATA1415!$C$2:$C$1048576,A96,[1]DATA1415!$E$2:$E$1048576,$A$163,[1]DATA1415!$F$2:$F$1048576,$B$166)+ SUMIFS([1]DATA1415!$S$2:$S$1048576,[1]DATA1415!$C$2:$C$1048576,A96,[1]DATA1415!$E$2:$E$1048576,$A$163,[1]DATA1415!$F$2:$F$1048576,$B$166))</f>
        <v>886</v>
      </c>
      <c r="M96" s="38">
        <f t="shared" si="160"/>
        <v>118</v>
      </c>
      <c r="N96" s="38">
        <f>ROUND(VLOOKUP($A96,'[1]TRG 1415'!$A$2:$N$119,8,FALSE)/12*$B$163,0)</f>
        <v>750</v>
      </c>
      <c r="O96" s="38">
        <f>SUMIFS([1]DATA1415!$M$2:$M$1048576,[1]DATA1415!$C$2:$C$1048576,A96,[1]DATA1415!$E$2:$E$1048576,$A$166,[1]DATA1415!$F$2:$F$1048576,$B$166)-SUMIFS([1]DATA1415!$M$2:$M$1048576,[1]DATA1415!$C$2:$C$1048576,A96,[1]DATA1415!$E$2:$E$1048576,$A$163,[1]DATA1415!$F$2:$F$1048576,$B$166)</f>
        <v>799</v>
      </c>
      <c r="P96" s="38">
        <f t="shared" si="161"/>
        <v>107</v>
      </c>
      <c r="Q96" s="38">
        <f>ROUND(VLOOKUP($A96,'[1]TRG 1415'!$A$2:$N$119,9,FALSE)/12*$B$163,0)</f>
        <v>1200</v>
      </c>
      <c r="R96" s="38">
        <f>SUMIFS([1]DATA1415!$U$2:$U$1048576,[1]DATA1415!$C$2:$C$1048576,A96,[1]DATA1415!$E$2:$E$1048576,$A$166,[1]DATA1415!$F$2:$F$1048576,$B$166)-SUMIFS([1]DATA1415!$U$2:$U$1048576,[1]DATA1415!$C$2:$C$1048576,A96,[1]DATA1415!$E$2:$E$1048576,$A$163,[1]DATA1415!$F$2:$F$1048576,$B$166)</f>
        <v>1224</v>
      </c>
      <c r="S96" s="38">
        <f t="shared" si="162"/>
        <v>102</v>
      </c>
      <c r="T96" s="38">
        <f>ROUND(VLOOKUP($A96,'[1]TRG 1415'!$A$2:$N$119,11,FALSE)/12*$B$163,0)</f>
        <v>3000</v>
      </c>
      <c r="U96" s="38">
        <f>SUMIFS([1]DATA1415!$Y$2:$Y$1048576,[1]DATA1415!$C$2:$C$1048576,A96,[1]DATA1415!$E$2:$E$1048576,$A$166,[1]DATA1415!$F$2:$F$1048576,$B$166)-SUMIFS([1]DATA1415!$Y$2:$Y$1048576,[1]DATA1415!$C$2:$C$1048576,A96,[1]DATA1415!$E$2:$E$1048576,$A$163,[1]DATA1415!$F$2:$F$1048576,$B$166)</f>
        <v>3856</v>
      </c>
      <c r="V96" s="38">
        <f t="shared" si="163"/>
        <v>129</v>
      </c>
      <c r="W96" s="38">
        <f>ROUND(VLOOKUP($A96,'[1]TRG 1415'!$A$2:$N$119,10,FALSE)/12*$B$163,0)</f>
        <v>1500</v>
      </c>
      <c r="X96" s="38">
        <f>SUMIFS([1]DATA1415!$X$2:$X$1048576,[1]DATA1415!$C$2:$C$1048576,A96,[1]DATA1415!$E$2:$E$1048576,$A$166,[1]DATA1415!$F$2:$F$1048576,$B$166)-SUMIFS([1]DATA1415!$X$2:$X$1048576,[1]DATA1415!$C$2:$C$1048576,A96,[1]DATA1415!$E$2:$E$1048576,$A$163,[1]DATA1415!$F$2:$F$1048576,$B$166)</f>
        <v>1770</v>
      </c>
      <c r="Y96" s="38">
        <f t="shared" si="164"/>
        <v>118</v>
      </c>
      <c r="Z96" s="38">
        <f>ROUND(VLOOKUP($A96,'[1]TRG 1415'!$A$2:$N$119,12,FALSE)/12*$B$163,0)</f>
        <v>900</v>
      </c>
      <c r="AA96" s="38">
        <f>SUMIFS([1]DATA1415!$Z$2:$Z$1048576,[1]DATA1415!$C$2:$C$1048576,A96,[1]DATA1415!$E$2:$E$1048576,$A$166,[1]DATA1415!$F$2:$F$1048576,$B$166)-SUMIFS([1]DATA1415!$Z$2:$Z$1048576,[1]DATA1415!$C$2:$C$1048576,A96,[1]DATA1415!$E$2:$E$1048576,$A$163,[1]DATA1415!$F$2:$F$1048576,$B$166)</f>
        <v>705</v>
      </c>
      <c r="AB96" s="38">
        <f t="shared" si="165"/>
        <v>78</v>
      </c>
      <c r="AC96" s="38">
        <f>ROUND(VLOOKUP($A96,'[1]TRG 1415'!$A$2:$N$119,13,FALSE)/12*$B$163,0)</f>
        <v>57000</v>
      </c>
      <c r="AD96" s="38">
        <f>SUMIFS([1]DATA1415!$V$2:$V$1048576,[1]DATA1415!$C$2:$C$1048576,A96,[1]DATA1415!$E$2:$E$1048576,$A$166,[1]DATA1415!$F$2:$F$1048576,$B$166)-SUMIFS([1]DATA1415!$V$2:$V$1048576,[1]DATA1415!$C$2:$C$1048576,A96,[1]DATA1415!$E$2:$E$1048576,$A$163,[1]DATA1415!$F$2:$F$1048576,$B$166)</f>
        <v>44600</v>
      </c>
      <c r="AE96" s="38">
        <f>IF(AC96=0,0,ROUND(AD96/AC96*100,0))</f>
        <v>78</v>
      </c>
      <c r="AF96" s="38">
        <f>IF(VLOOKUP($A96,'[1]TRG 1415'!$A$2:$N$119,4,FALSE)&gt;0,80,0)</f>
        <v>80</v>
      </c>
      <c r="AG96" s="39">
        <f>ROUND((SUMIFS([1]DATA1415!$L$2:$L$1048576,[1]DATA1415!$C$2:$C$1048576,A96,[1]DATA1415!$E$2:$E$1048576,$A$166,[1]DATA1415!$F$2:$F$1048576,$B$166)-SUMIFS([1]DATA1415!$L$2:$L$1048576,[1]DATA1415!$C$2:$C$1048576,A96,[1]DATA1415!$E$2:$E$1048576,$A$163,[1]DATA1415!$F$2:$F$1048576,$B$166))*100/(VLOOKUP($A96,'[1]TRG 1415'!$A$2:$N$119,4,FALSE)*$H$162),0)</f>
        <v>78</v>
      </c>
      <c r="AH96" s="38">
        <f t="shared" si="167"/>
        <v>98</v>
      </c>
      <c r="AI96" s="39">
        <f>IF(AO96=0,0,ROUND(SUM(G96+J96+M96+P96+S96+V96+Y96+AB96+AE96+AH96)/AO96,0))</f>
        <v>103</v>
      </c>
      <c r="AJ96" s="40" t="str">
        <f t="shared" si="169"/>
        <v>A</v>
      </c>
      <c r="AK96" s="41"/>
      <c r="AL96" s="42"/>
      <c r="AM96" s="43"/>
      <c r="AN96" s="41"/>
      <c r="AO96" s="44">
        <f>VLOOKUP(A96,'[1]TRG 1415'!$A$2:$N$119,14,FALSE)</f>
        <v>10</v>
      </c>
      <c r="AS96" s="45" t="str">
        <f t="shared" si="170"/>
        <v>A</v>
      </c>
      <c r="AT96" s="41">
        <f t="shared" si="129"/>
        <v>1</v>
      </c>
      <c r="AU96" s="41" t="str">
        <f t="shared" si="127"/>
        <v/>
      </c>
      <c r="AV96" s="41" t="str">
        <f t="shared" si="128"/>
        <v/>
      </c>
      <c r="AW96" s="41">
        <f t="shared" si="171"/>
        <v>9</v>
      </c>
    </row>
    <row r="97" spans="1:50" ht="21" outlineLevel="2">
      <c r="A97" s="34">
        <v>907</v>
      </c>
      <c r="B97" s="35" t="s">
        <v>55</v>
      </c>
      <c r="C97" s="36" t="s">
        <v>138</v>
      </c>
      <c r="D97" s="57">
        <v>50</v>
      </c>
      <c r="E97" s="38">
        <f>ROUND(VLOOKUP($A97,'[1]TRG 1415'!$A$2:$N$119,5,FALSE)/12*$B$163,0)</f>
        <v>105000</v>
      </c>
      <c r="F97" s="38">
        <f>SUMIFS([1]DATA1415!$G$2:$G$1048576,[1]DATA1415!$C$2:$C$1048576,A97,[1]DATA1415!$E$2:$E$1048576,$A$166,[1]DATA1415!$F$2:$F$1048576,$B$166)+ SUMIFS([1]DATA1415!$H$2:$H$1048576,[1]DATA1415!$C$2:$C$1048576,A97,[1]DATA1415!$E$2:$E$1048576,$A$166,[1]DATA1415!$F$2:$F$1048576,$B$166)+SUMIFS([1]DATA1415!$Q$2:$Q$1048576,[1]DATA1415!$C$2:$C$1048576,A97,[1]DATA1415!$E$2:$E$1048576,$A$166,[1]DATA1415!$F$2:$F$1048576,$B$166)-(SUMIFS([1]DATA1415!$G$2:$G$1048576,[1]DATA1415!$C$2:$C$1048576,A97,[1]DATA1415!$E$2:$E$1048576,$A$163,[1]DATA1415!$F$2:$F$1048576,$B$166)+ SUMIFS([1]DATA1415!$H$2:$H$1048576,[1]DATA1415!$C$2:$C$1048576,A97,[1]DATA1415!$E$2:$E$1048576,$A$163,[1]DATA1415!$F$2:$F$1048576,$B$166)+SUMIFS([1]DATA1415!$Q$2:$Q$1048576,[1]DATA1415!$C$2:$C$1048576,A97,[1]DATA1415!$E$2:$E$1048576,$A$163,[1]DATA1415!$F$2:$F$1048576,$B$166))</f>
        <v>46360</v>
      </c>
      <c r="G97" s="38">
        <f t="shared" si="158"/>
        <v>44</v>
      </c>
      <c r="H97" s="38">
        <f>ROUND(VLOOKUP($A97,'[1]TRG 1415'!$A$2:$N$119,6,FALSE)/12*$B$163,0)</f>
        <v>8100</v>
      </c>
      <c r="I97" s="38">
        <f>SUMIFS([1]DATA1415!$I$2:$I$1048576,[1]DATA1415!$C$2:$C$1048576,A97,[1]DATA1415!$E$2:$E$1048576,$A$166,[1]DATA1415!$F$2:$F$1048576,$B$166)+ SUMIFS([1]DATA1415!$R$2:$R$1048576,[1]DATA1415!$C$2:$C$1048576,A97,[1]DATA1415!$E$2:$E$1048576,$A$166,[1]DATA1415!$F$2:$F$1048576,$B$166)-(SUMIFS([1]DATA1415!$I$2:$I$1048576,[1]DATA1415!$C$2:$C$1048576,A97,[1]DATA1415!$E$2:$E$1048576,$A$163,[1]DATA1415!$F$2:$F$1048576,$B$166)+ SUMIFS([1]DATA1415!$R$2:$R$1048576,[1]DATA1415!$C$2:$C$1048576,A97,[1]DATA1415!$E$2:$E$1048576,$A$163,[1]DATA1415!$F$2:$F$1048576,$B$166))</f>
        <v>1214</v>
      </c>
      <c r="J97" s="38">
        <f t="shared" si="159"/>
        <v>15</v>
      </c>
      <c r="K97" s="38">
        <f>ROUND(VLOOKUP($A97,'[1]TRG 1415'!$A$2:$N$119,7,FALSE)/12*$B$163,0)</f>
        <v>300</v>
      </c>
      <c r="L97" s="38">
        <f>SUMIFS([1]DATA1415!$N$2:$N$1048576,[1]DATA1415!$C$2:$C$1048576,A97,[1]DATA1415!$E$2:$E$1048576,$A$166,[1]DATA1415!$F$2:$F$1048576,$B$166)+ SUMIFS([1]DATA1415!$S$2:$S$1048576,[1]DATA1415!$C$2:$C$1048576,A97,[1]DATA1415!$E$2:$E$1048576,$A$166,[1]DATA1415!$F$2:$F$1048576,$B$166)-(SUMIFS([1]DATA1415!$N$2:$N$1048576,[1]DATA1415!$C$2:$C$1048576,A97,[1]DATA1415!$E$2:$E$1048576,$A$163,[1]DATA1415!$F$2:$F$1048576,$B$166)+ SUMIFS([1]DATA1415!$S$2:$S$1048576,[1]DATA1415!$C$2:$C$1048576,A97,[1]DATA1415!$E$2:$E$1048576,$A$163,[1]DATA1415!$F$2:$F$1048576,$B$166))</f>
        <v>30</v>
      </c>
      <c r="M97" s="38">
        <f t="shared" si="160"/>
        <v>10</v>
      </c>
      <c r="N97" s="38">
        <f>ROUND(VLOOKUP($A97,'[1]TRG 1415'!$A$2:$N$119,8,FALSE)/12*$B$163,0)</f>
        <v>392</v>
      </c>
      <c r="O97" s="38">
        <f>SUMIFS([1]DATA1415!$M$2:$M$1048576,[1]DATA1415!$C$2:$C$1048576,A97,[1]DATA1415!$E$2:$E$1048576,$A$166,[1]DATA1415!$F$2:$F$1048576,$B$166)-SUMIFS([1]DATA1415!$M$2:$M$1048576,[1]DATA1415!$C$2:$C$1048576,A97,[1]DATA1415!$E$2:$E$1048576,$A$163,[1]DATA1415!$F$2:$F$1048576,$B$166)</f>
        <v>435</v>
      </c>
      <c r="P97" s="38">
        <f t="shared" si="161"/>
        <v>111</v>
      </c>
      <c r="Q97" s="38">
        <f>ROUND(VLOOKUP($A97,'[1]TRG 1415'!$A$2:$N$119,9,FALSE)/12*$B$163,0)</f>
        <v>600</v>
      </c>
      <c r="R97" s="38">
        <f>SUMIFS([1]DATA1415!$U$2:$U$1048576,[1]DATA1415!$C$2:$C$1048576,A97,[1]DATA1415!$E$2:$E$1048576,$A$166,[1]DATA1415!$F$2:$F$1048576,$B$166)-SUMIFS([1]DATA1415!$U$2:$U$1048576,[1]DATA1415!$C$2:$C$1048576,A97,[1]DATA1415!$E$2:$E$1048576,$A$163,[1]DATA1415!$F$2:$F$1048576,$B$166)</f>
        <v>237</v>
      </c>
      <c r="S97" s="38">
        <f t="shared" si="162"/>
        <v>40</v>
      </c>
      <c r="T97" s="38">
        <f>ROUND(VLOOKUP($A97,'[1]TRG 1415'!$A$2:$N$119,11,FALSE)/12*$B$163,0)</f>
        <v>1500</v>
      </c>
      <c r="U97" s="38">
        <f>SUMIFS([1]DATA1415!$Y$2:$Y$1048576,[1]DATA1415!$C$2:$C$1048576,A97,[1]DATA1415!$E$2:$E$1048576,$A$166,[1]DATA1415!$F$2:$F$1048576,$B$166)-SUMIFS([1]DATA1415!$Y$2:$Y$1048576,[1]DATA1415!$C$2:$C$1048576,A97,[1]DATA1415!$E$2:$E$1048576,$A$163,[1]DATA1415!$F$2:$F$1048576,$B$166)</f>
        <v>574</v>
      </c>
      <c r="V97" s="38">
        <f t="shared" si="163"/>
        <v>38</v>
      </c>
      <c r="W97" s="38">
        <f>ROUND(VLOOKUP($A97,'[1]TRG 1415'!$A$2:$N$119,10,FALSE)/12*$B$163,0)</f>
        <v>0</v>
      </c>
      <c r="X97" s="38">
        <f>SUMIFS([1]DATA1415!$X$2:$X$1048576,[1]DATA1415!$C$2:$C$1048576,A97,[1]DATA1415!$E$2:$E$1048576,$A$166,[1]DATA1415!$F$2:$F$1048576,$B$166)-SUMIFS([1]DATA1415!$X$2:$X$1048576,[1]DATA1415!$C$2:$C$1048576,A97,[1]DATA1415!$E$2:$E$1048576,$A$163,[1]DATA1415!$F$2:$F$1048576,$B$166)</f>
        <v>0</v>
      </c>
      <c r="Y97" s="38">
        <f t="shared" si="164"/>
        <v>0</v>
      </c>
      <c r="Z97" s="38">
        <f>ROUND(VLOOKUP($A97,'[1]TRG 1415'!$A$2:$N$119,12,FALSE)/12*$B$163,0)</f>
        <v>300</v>
      </c>
      <c r="AA97" s="38">
        <f>SUMIFS([1]DATA1415!$Z$2:$Z$1048576,[1]DATA1415!$C$2:$C$1048576,A97,[1]DATA1415!$E$2:$E$1048576,$A$166,[1]DATA1415!$F$2:$F$1048576,$B$166)-SUMIFS([1]DATA1415!$Z$2:$Z$1048576,[1]DATA1415!$C$2:$C$1048576,A97,[1]DATA1415!$E$2:$E$1048576,$A$163,[1]DATA1415!$F$2:$F$1048576,$B$166)</f>
        <v>0</v>
      </c>
      <c r="AB97" s="38">
        <f t="shared" si="165"/>
        <v>0</v>
      </c>
      <c r="AC97" s="38">
        <f>ROUND(VLOOKUP($A97,'[1]TRG 1415'!$A$2:$N$119,13,FALSE)/12*$B$163,0)</f>
        <v>24000</v>
      </c>
      <c r="AD97" s="38">
        <f>SUMIFS([1]DATA1415!$V$2:$V$1048576,[1]DATA1415!$C$2:$C$1048576,A97,[1]DATA1415!$E$2:$E$1048576,$A$166,[1]DATA1415!$F$2:$F$1048576,$B$166)-SUMIFS([1]DATA1415!$V$2:$V$1048576,[1]DATA1415!$C$2:$C$1048576,A97,[1]DATA1415!$E$2:$E$1048576,$A$163,[1]DATA1415!$F$2:$F$1048576,$B$166)</f>
        <v>11195</v>
      </c>
      <c r="AE97" s="38">
        <f>IF(AC97=0,0,ROUND(AD97/AC97*100,0))</f>
        <v>47</v>
      </c>
      <c r="AF97" s="38">
        <f>IF(VLOOKUP($A97,'[1]TRG 1415'!$A$2:$N$119,4,FALSE)&gt;0,80,0)</f>
        <v>80</v>
      </c>
      <c r="AG97" s="39">
        <f>ROUND((SUMIFS([1]DATA1415!$L$2:$L$1048576,[1]DATA1415!$C$2:$C$1048576,A97,[1]DATA1415!$E$2:$E$1048576,$A$166,[1]DATA1415!$F$2:$F$1048576,$B$166)-SUMIFS([1]DATA1415!$L$2:$L$1048576,[1]DATA1415!$C$2:$C$1048576,A97,[1]DATA1415!$E$2:$E$1048576,$A$163,[1]DATA1415!$F$2:$F$1048576,$B$166))*100/(VLOOKUP($A97,'[1]TRG 1415'!$A$2:$N$119,4,FALSE)*$H$162),0)</f>
        <v>13</v>
      </c>
      <c r="AH97" s="38">
        <f t="shared" si="167"/>
        <v>16</v>
      </c>
      <c r="AI97" s="39">
        <f>IF(AO97=0,0,ROUND(SUM(G97+J97+M97+P97+S97+V97+Y97+AB97+AE97+AH97)/AO97,0))</f>
        <v>36</v>
      </c>
      <c r="AJ97" s="40" t="str">
        <f t="shared" si="169"/>
        <v>C</v>
      </c>
      <c r="AK97" s="54"/>
      <c r="AL97" s="55"/>
      <c r="AM97" s="56"/>
      <c r="AN97" s="54"/>
      <c r="AO97" s="44">
        <f>VLOOKUP(A97,'[1]TRG 1415'!$A$2:$N$119,14,FALSE)</f>
        <v>9</v>
      </c>
      <c r="AS97" s="45" t="str">
        <f t="shared" si="170"/>
        <v>C</v>
      </c>
      <c r="AT97" s="41"/>
      <c r="AU97" s="41"/>
      <c r="AV97" s="41">
        <f t="shared" si="128"/>
        <v>1</v>
      </c>
      <c r="AW97" s="41">
        <f t="shared" si="171"/>
        <v>9</v>
      </c>
    </row>
    <row r="98" spans="1:50" ht="21.75" outlineLevel="1" thickBot="1">
      <c r="A98" s="34"/>
      <c r="B98" s="35"/>
      <c r="C98" s="34" t="s">
        <v>25</v>
      </c>
      <c r="D98" s="47">
        <f>SUBTOTAL(9,D91:D97)</f>
        <v>770</v>
      </c>
      <c r="E98" s="48">
        <f>SUBTOTAL(9,E91:E97)</f>
        <v>792000</v>
      </c>
      <c r="F98" s="48">
        <f>SUBTOTAL(9,F91:F97)</f>
        <v>634650</v>
      </c>
      <c r="G98" s="49">
        <f>IF(E98=0,0,ROUND(F98/E98*100,0))</f>
        <v>80</v>
      </c>
      <c r="H98" s="48">
        <f t="shared" ref="H98:I98" si="172">SUBTOTAL(9,H91:H97)</f>
        <v>93600</v>
      </c>
      <c r="I98" s="48">
        <f t="shared" si="172"/>
        <v>78452</v>
      </c>
      <c r="J98" s="49">
        <f t="shared" si="159"/>
        <v>84</v>
      </c>
      <c r="K98" s="48">
        <f t="shared" ref="K98:L98" si="173">SUBTOTAL(9,K91:K97)</f>
        <v>8400</v>
      </c>
      <c r="L98" s="48">
        <f t="shared" si="173"/>
        <v>4845</v>
      </c>
      <c r="M98" s="49">
        <f t="shared" si="160"/>
        <v>58</v>
      </c>
      <c r="N98" s="48">
        <f t="shared" ref="N98:O98" si="174">SUBTOTAL(9,N91:N97)</f>
        <v>3992</v>
      </c>
      <c r="O98" s="48">
        <f t="shared" si="174"/>
        <v>2628</v>
      </c>
      <c r="P98" s="49">
        <f t="shared" si="161"/>
        <v>66</v>
      </c>
      <c r="Q98" s="48">
        <f t="shared" ref="Q98:R98" si="175">SUBTOTAL(9,Q91:Q97)</f>
        <v>10800</v>
      </c>
      <c r="R98" s="48">
        <f t="shared" si="175"/>
        <v>6806</v>
      </c>
      <c r="S98" s="49">
        <f t="shared" si="162"/>
        <v>63</v>
      </c>
      <c r="T98" s="48">
        <f t="shared" ref="T98:U98" si="176">SUBTOTAL(9,T91:T97)</f>
        <v>22350</v>
      </c>
      <c r="U98" s="48">
        <f t="shared" si="176"/>
        <v>22874</v>
      </c>
      <c r="V98" s="49">
        <f t="shared" si="163"/>
        <v>102</v>
      </c>
      <c r="W98" s="48">
        <f t="shared" ref="W98:X98" si="177">SUBTOTAL(9,W91:W97)</f>
        <v>12000</v>
      </c>
      <c r="X98" s="48">
        <f t="shared" si="177"/>
        <v>14723</v>
      </c>
      <c r="Y98" s="49">
        <f t="shared" si="164"/>
        <v>123</v>
      </c>
      <c r="Z98" s="48">
        <f t="shared" ref="Z98:AA98" si="178">SUBTOTAL(9,Z91:Z97)</f>
        <v>7200</v>
      </c>
      <c r="AA98" s="48">
        <f t="shared" si="178"/>
        <v>6312</v>
      </c>
      <c r="AB98" s="49">
        <f t="shared" si="165"/>
        <v>88</v>
      </c>
      <c r="AC98" s="48">
        <f t="shared" ref="AC98:AD98" si="179">SUBTOTAL(9,AC91:AC97)</f>
        <v>391500</v>
      </c>
      <c r="AD98" s="48">
        <f t="shared" si="179"/>
        <v>529128</v>
      </c>
      <c r="AE98" s="49">
        <f t="shared" ref="AE98" si="180">IF(AC98=0,0,ROUND(AD98/AC98*100,0))</f>
        <v>135</v>
      </c>
      <c r="AF98" s="48">
        <f>SUBTOTAL(9,AF91:AF97)/COUNTIF(AF91:AF96,"=80")</f>
        <v>93.333333333333329</v>
      </c>
      <c r="AG98" s="49">
        <f>ROUND(SUBTOTAL(9,AG91:AG97)/COUNTIF(AF91:AF97,"=80"),0)</f>
        <v>59</v>
      </c>
      <c r="AH98" s="49">
        <f>IF(AF98=0,0,ROUND(AG98/AF98*100,0))</f>
        <v>63</v>
      </c>
      <c r="AI98" s="49">
        <f>ROUND(SUBTOTAL(9,AI91:AI97)/6,0)</f>
        <v>93</v>
      </c>
      <c r="AJ98" s="50"/>
      <c r="AK98" s="51"/>
      <c r="AL98" s="52"/>
      <c r="AM98" s="53"/>
      <c r="AN98" s="51"/>
      <c r="AS98" s="45"/>
      <c r="AT98" s="41" t="str">
        <f t="shared" si="129"/>
        <v/>
      </c>
      <c r="AU98" s="41" t="str">
        <f t="shared" si="127"/>
        <v/>
      </c>
      <c r="AV98" s="41" t="str">
        <f t="shared" si="128"/>
        <v/>
      </c>
      <c r="AW98" s="41"/>
    </row>
    <row r="99" spans="1:50" s="33" customFormat="1" ht="21.75" thickTop="1">
      <c r="A99" s="25" t="s">
        <v>139</v>
      </c>
      <c r="B99" s="26"/>
      <c r="C99" s="26"/>
      <c r="D99" s="27"/>
      <c r="E99" s="26"/>
      <c r="F99" s="26"/>
      <c r="G99" s="28"/>
      <c r="H99" s="26"/>
      <c r="I99" s="26"/>
      <c r="J99" s="28"/>
      <c r="K99" s="26"/>
      <c r="L99" s="26"/>
      <c r="M99" s="28"/>
      <c r="N99" s="26"/>
      <c r="O99" s="26"/>
      <c r="P99" s="28"/>
      <c r="Q99" s="26"/>
      <c r="R99" s="26"/>
      <c r="S99" s="28"/>
      <c r="T99" s="26"/>
      <c r="U99" s="26"/>
      <c r="V99" s="28"/>
      <c r="W99" s="26"/>
      <c r="X99" s="26"/>
      <c r="Y99" s="28"/>
      <c r="Z99" s="26"/>
      <c r="AA99" s="26"/>
      <c r="AB99" s="28"/>
      <c r="AC99" s="26"/>
      <c r="AD99" s="26"/>
      <c r="AE99" s="28"/>
      <c r="AF99" s="26"/>
      <c r="AG99" s="28"/>
      <c r="AH99" s="28"/>
      <c r="AI99" s="26"/>
      <c r="AJ99" s="29"/>
      <c r="AK99" s="30"/>
      <c r="AL99" s="30"/>
      <c r="AM99" s="31"/>
      <c r="AN99" s="30"/>
      <c r="AO99" s="44"/>
      <c r="AP99" s="30"/>
      <c r="AQ99" s="30"/>
      <c r="AR99" s="30"/>
      <c r="AS99" s="32"/>
      <c r="AT99" s="41" t="str">
        <f t="shared" si="129"/>
        <v/>
      </c>
      <c r="AU99" s="41" t="str">
        <f t="shared" si="127"/>
        <v/>
      </c>
      <c r="AV99" s="41" t="str">
        <f t="shared" si="128"/>
        <v/>
      </c>
      <c r="AW99" s="41"/>
      <c r="AX99" s="30"/>
    </row>
    <row r="100" spans="1:50" ht="21" outlineLevel="2">
      <c r="A100" s="34">
        <v>1001</v>
      </c>
      <c r="B100" s="35" t="s">
        <v>67</v>
      </c>
      <c r="C100" s="36" t="s">
        <v>139</v>
      </c>
      <c r="D100" s="37">
        <v>300</v>
      </c>
      <c r="E100" s="38">
        <f>ROUND(VLOOKUP($A100,'[1]TRG 1415'!$A$2:$N$119,5,FALSE)/12*$B$163,0)</f>
        <v>270000</v>
      </c>
      <c r="F100" s="38">
        <f>SUMIFS([1]DATA1415!$G$2:$G$1048576,[1]DATA1415!$C$2:$C$1048576,A100,[1]DATA1415!$E$2:$E$1048576,$A$166,[1]DATA1415!$F$2:$F$1048576,$B$166)+ SUMIFS([1]DATA1415!$H$2:$H$1048576,[1]DATA1415!$C$2:$C$1048576,A100,[1]DATA1415!$E$2:$E$1048576,$A$166,[1]DATA1415!$F$2:$F$1048576,$B$166)+SUMIFS([1]DATA1415!$Q$2:$Q$1048576,[1]DATA1415!$C$2:$C$1048576,A100,[1]DATA1415!$E$2:$E$1048576,$A$166,[1]DATA1415!$F$2:$F$1048576,$B$166)-(SUMIFS([1]DATA1415!$G$2:$G$1048576,[1]DATA1415!$C$2:$C$1048576,A100,[1]DATA1415!$E$2:$E$1048576,$A$163,[1]DATA1415!$F$2:$F$1048576,$B$166)+ SUMIFS([1]DATA1415!$H$2:$H$1048576,[1]DATA1415!$C$2:$C$1048576,A100,[1]DATA1415!$E$2:$E$1048576,$A$163,[1]DATA1415!$F$2:$F$1048576,$B$166)+SUMIFS([1]DATA1415!$Q$2:$Q$1048576,[1]DATA1415!$C$2:$C$1048576,A100,[1]DATA1415!$E$2:$E$1048576,$A$163,[1]DATA1415!$F$2:$F$1048576,$B$166))</f>
        <v>301052</v>
      </c>
      <c r="G100" s="38">
        <f t="shared" ref="G100:G114" si="181">IF(E100=0,0,ROUND(F100/E100*100,0))</f>
        <v>112</v>
      </c>
      <c r="H100" s="38">
        <f>ROUND(VLOOKUP($A100,'[1]TRG 1415'!$A$2:$N$119,6,FALSE)/12*$B$163,0)</f>
        <v>46500</v>
      </c>
      <c r="I100" s="38">
        <f>SUMIFS([1]DATA1415!$I$2:$I$1048576,[1]DATA1415!$C$2:$C$1048576,A100,[1]DATA1415!$E$2:$E$1048576,$A$166,[1]DATA1415!$F$2:$F$1048576,$B$166)+ SUMIFS([1]DATA1415!$R$2:$R$1048576,[1]DATA1415!$C$2:$C$1048576,A100,[1]DATA1415!$E$2:$E$1048576,$A$166,[1]DATA1415!$F$2:$F$1048576,$B$166)-(SUMIFS([1]DATA1415!$I$2:$I$1048576,[1]DATA1415!$C$2:$C$1048576,A100,[1]DATA1415!$E$2:$E$1048576,$A$163,[1]DATA1415!$F$2:$F$1048576,$B$166)+ SUMIFS([1]DATA1415!$R$2:$R$1048576,[1]DATA1415!$C$2:$C$1048576,A100,[1]DATA1415!$E$2:$E$1048576,$A$163,[1]DATA1415!$F$2:$F$1048576,$B$166))</f>
        <v>54974</v>
      </c>
      <c r="J100" s="38">
        <f t="shared" ref="J100:J115" si="182">IF(H100=0,0,ROUND(I100/H100*100,0))</f>
        <v>118</v>
      </c>
      <c r="K100" s="38">
        <f>ROUND(VLOOKUP($A100,'[1]TRG 1415'!$A$2:$N$119,7,FALSE)/12*$B$163,0)</f>
        <v>1800</v>
      </c>
      <c r="L100" s="38">
        <f>SUMIFS([1]DATA1415!$N$2:$N$1048576,[1]DATA1415!$C$2:$C$1048576,A100,[1]DATA1415!$E$2:$E$1048576,$A$166,[1]DATA1415!$F$2:$F$1048576,$B$166)+ SUMIFS([1]DATA1415!$S$2:$S$1048576,[1]DATA1415!$C$2:$C$1048576,A100,[1]DATA1415!$E$2:$E$1048576,$A$166,[1]DATA1415!$F$2:$F$1048576,$B$166)-(SUMIFS([1]DATA1415!$N$2:$N$1048576,[1]DATA1415!$C$2:$C$1048576,A100,[1]DATA1415!$E$2:$E$1048576,$A$163,[1]DATA1415!$F$2:$F$1048576,$B$166)+ SUMIFS([1]DATA1415!$S$2:$S$1048576,[1]DATA1415!$C$2:$C$1048576,A100,[1]DATA1415!$E$2:$E$1048576,$A$163,[1]DATA1415!$F$2:$F$1048576,$B$166))</f>
        <v>1642</v>
      </c>
      <c r="M100" s="38">
        <f t="shared" ref="M100:M115" si="183">IF(K100=0,0,ROUND(L100/K100*100,0))</f>
        <v>91</v>
      </c>
      <c r="N100" s="38">
        <f>ROUND(VLOOKUP($A100,'[1]TRG 1415'!$A$2:$N$119,8,FALSE)/12*$B$163,0)</f>
        <v>900</v>
      </c>
      <c r="O100" s="38">
        <f>SUMIFS([1]DATA1415!$M$2:$M$1048576,[1]DATA1415!$C$2:$C$1048576,A100,[1]DATA1415!$E$2:$E$1048576,$A$166,[1]DATA1415!$F$2:$F$1048576,$B$166)-SUMIFS([1]DATA1415!$M$2:$M$1048576,[1]DATA1415!$C$2:$C$1048576,A100,[1]DATA1415!$E$2:$E$1048576,$A$163,[1]DATA1415!$F$2:$F$1048576,$B$166)</f>
        <v>1145</v>
      </c>
      <c r="P100" s="38">
        <f t="shared" ref="P100:P115" si="184">IF(N100=0,0,ROUND(O100/N100*100,0))</f>
        <v>127</v>
      </c>
      <c r="Q100" s="38">
        <f>ROUND(VLOOKUP($A100,'[1]TRG 1415'!$A$2:$N$119,9,FALSE)/12*$B$163,0)</f>
        <v>2700</v>
      </c>
      <c r="R100" s="38">
        <f>SUMIFS([1]DATA1415!$U$2:$U$1048576,[1]DATA1415!$C$2:$C$1048576,A100,[1]DATA1415!$E$2:$E$1048576,$A$166,[1]DATA1415!$F$2:$F$1048576,$B$166)-SUMIFS([1]DATA1415!$U$2:$U$1048576,[1]DATA1415!$C$2:$C$1048576,A100,[1]DATA1415!$E$2:$E$1048576,$A$163,[1]DATA1415!$F$2:$F$1048576,$B$166)</f>
        <v>3148</v>
      </c>
      <c r="S100" s="38">
        <f t="shared" ref="S100:S115" si="185">IF(Q100=0,0,ROUND(R100/Q100*100,0))</f>
        <v>117</v>
      </c>
      <c r="T100" s="38">
        <f>ROUND(VLOOKUP($A100,'[1]TRG 1415'!$A$2:$N$119,11,FALSE)/12*$B$163,0)</f>
        <v>10500</v>
      </c>
      <c r="U100" s="38">
        <f>SUMIFS([1]DATA1415!$Y$2:$Y$1048576,[1]DATA1415!$C$2:$C$1048576,A100,[1]DATA1415!$E$2:$E$1048576,$A$166,[1]DATA1415!$F$2:$F$1048576,$B$166)-SUMIFS([1]DATA1415!$Y$2:$Y$1048576,[1]DATA1415!$C$2:$C$1048576,A100,[1]DATA1415!$E$2:$E$1048576,$A$163,[1]DATA1415!$F$2:$F$1048576,$B$166)</f>
        <v>10653</v>
      </c>
      <c r="V100" s="38">
        <f t="shared" ref="V100:V115" si="186">IF(T100=0,0,ROUND(U100/T100*100,0))</f>
        <v>101</v>
      </c>
      <c r="W100" s="38">
        <f>ROUND(VLOOKUP($A100,'[1]TRG 1415'!$A$2:$N$119,10,FALSE)/12*$B$163,0)</f>
        <v>3600</v>
      </c>
      <c r="X100" s="38">
        <f>SUMIFS([1]DATA1415!$X$2:$X$1048576,[1]DATA1415!$C$2:$C$1048576,A100,[1]DATA1415!$E$2:$E$1048576,$A$166,[1]DATA1415!$F$2:$F$1048576,$B$166)-SUMIFS([1]DATA1415!$X$2:$X$1048576,[1]DATA1415!$C$2:$C$1048576,A100,[1]DATA1415!$E$2:$E$1048576,$A$163,[1]DATA1415!$F$2:$F$1048576,$B$166)</f>
        <v>3970</v>
      </c>
      <c r="Y100" s="38">
        <f t="shared" ref="Y100:Y115" si="187">IF(W100=0,0,ROUND(X100/W100*100,0))</f>
        <v>110</v>
      </c>
      <c r="Z100" s="38">
        <f>ROUND(VLOOKUP($A100,'[1]TRG 1415'!$A$2:$N$119,12,FALSE)/12*$B$163,0)</f>
        <v>3600</v>
      </c>
      <c r="AA100" s="38">
        <f>SUMIFS([1]DATA1415!$Z$2:$Z$1048576,[1]DATA1415!$C$2:$C$1048576,A100,[1]DATA1415!$E$2:$E$1048576,$A$166,[1]DATA1415!$F$2:$F$1048576,$B$166)-SUMIFS([1]DATA1415!$Z$2:$Z$1048576,[1]DATA1415!$C$2:$C$1048576,A100,[1]DATA1415!$E$2:$E$1048576,$A$163,[1]DATA1415!$F$2:$F$1048576,$B$166)</f>
        <v>3186</v>
      </c>
      <c r="AB100" s="38">
        <f t="shared" ref="AB100:AB115" si="188">IF(Z100=0,0,ROUND(AA100/Z100*100,0))</f>
        <v>89</v>
      </c>
      <c r="AC100" s="38">
        <f>ROUND(VLOOKUP($A100,'[1]TRG 1415'!$A$2:$N$119,13,FALSE)/12*$B$163,0)</f>
        <v>135000</v>
      </c>
      <c r="AD100" s="38">
        <f>SUMIFS([1]DATA1415!$V$2:$V$1048576,[1]DATA1415!$C$2:$C$1048576,A100,[1]DATA1415!$E$2:$E$1048576,$A$166,[1]DATA1415!$F$2:$F$1048576,$B$166)-SUMIFS([1]DATA1415!$V$2:$V$1048576,[1]DATA1415!$C$2:$C$1048576,A100,[1]DATA1415!$E$2:$E$1048576,$A$163,[1]DATA1415!$F$2:$F$1048576,$B$166)</f>
        <v>168435</v>
      </c>
      <c r="AE100" s="38">
        <f t="shared" ref="AE100:AE115" si="189">IF(AC100=0,0,ROUND(AD100/AC100*100,0))</f>
        <v>125</v>
      </c>
      <c r="AF100" s="38">
        <f>IF(VLOOKUP($A100,'[1]TRG 1415'!$A$2:$N$119,4,FALSE)&gt;0,80,0)</f>
        <v>80</v>
      </c>
      <c r="AG100" s="39">
        <f>ROUND((SUMIFS([1]DATA1415!$L$2:$L$1048576,[1]DATA1415!$C$2:$C$1048576,A100,[1]DATA1415!$E$2:$E$1048576,$A$166,[1]DATA1415!$F$2:$F$1048576,$B$166)-SUMIFS([1]DATA1415!$L$2:$L$1048576,[1]DATA1415!$C$2:$C$1048576,A100,[1]DATA1415!$E$2:$E$1048576,$A$163,[1]DATA1415!$F$2:$F$1048576,$B$166))*100/(VLOOKUP($A100,'[1]TRG 1415'!$A$2:$N$119,4,FALSE)*$H$162),0)</f>
        <v>73</v>
      </c>
      <c r="AH100" s="38">
        <f t="shared" ref="AH100:AH115" si="190">IF(AF100=0,0,ROUND(AG100/AF100*100,0))</f>
        <v>91</v>
      </c>
      <c r="AI100" s="39">
        <f t="shared" ref="AI100:AI114" si="191">IF(AO100=0,0,ROUND(SUM(G100+J100+M100+P100+S100+V100+Y100+AB100+AE100+AH100)/AO100,0))</f>
        <v>108</v>
      </c>
      <c r="AJ100" s="40" t="str">
        <f t="shared" ref="AJ100:AJ114" si="192">IF(AI100&gt;=90,"A",IF(AI100&gt;=75,"B","C"))</f>
        <v>A</v>
      </c>
      <c r="AK100" s="41"/>
      <c r="AL100" s="42"/>
      <c r="AM100" s="43"/>
      <c r="AN100" s="41"/>
      <c r="AO100" s="44">
        <f>VLOOKUP(A100,'[1]TRG 1415'!$A$2:$N$119,14,FALSE)</f>
        <v>10</v>
      </c>
      <c r="AS100" s="45" t="str">
        <f t="shared" ref="AS100:AS114" si="193">IF(AI100&gt;=90,"A",IF(AI100&gt;=75,"B","C"))</f>
        <v>A</v>
      </c>
      <c r="AT100" s="41">
        <f t="shared" si="129"/>
        <v>1</v>
      </c>
      <c r="AU100" s="41" t="str">
        <f t="shared" si="127"/>
        <v/>
      </c>
      <c r="AV100" s="41" t="str">
        <f t="shared" si="128"/>
        <v/>
      </c>
      <c r="AW100" s="41">
        <f t="shared" ref="AW100:AW114" si="194">ROUND(A100/100,0)</f>
        <v>10</v>
      </c>
    </row>
    <row r="101" spans="1:50" ht="21" outlineLevel="2">
      <c r="A101" s="34">
        <v>1002</v>
      </c>
      <c r="B101" s="35" t="s">
        <v>53</v>
      </c>
      <c r="C101" s="36" t="s">
        <v>140</v>
      </c>
      <c r="D101" s="37">
        <v>100</v>
      </c>
      <c r="E101" s="38">
        <f>ROUND(VLOOKUP($A101,'[1]TRG 1415'!$A$2:$N$119,5,FALSE)/12*$B$163,0)</f>
        <v>141000</v>
      </c>
      <c r="F101" s="38">
        <f>SUMIFS([1]DATA1415!$G$2:$G$1048576,[1]DATA1415!$C$2:$C$1048576,A101,[1]DATA1415!$E$2:$E$1048576,$A$166,[1]DATA1415!$F$2:$F$1048576,$B$166)+ SUMIFS([1]DATA1415!$H$2:$H$1048576,[1]DATA1415!$C$2:$C$1048576,A101,[1]DATA1415!$E$2:$E$1048576,$A$166,[1]DATA1415!$F$2:$F$1048576,$B$166)+SUMIFS([1]DATA1415!$Q$2:$Q$1048576,[1]DATA1415!$C$2:$C$1048576,A101,[1]DATA1415!$E$2:$E$1048576,$A$166,[1]DATA1415!$F$2:$F$1048576,$B$166)-(SUMIFS([1]DATA1415!$G$2:$G$1048576,[1]DATA1415!$C$2:$C$1048576,A101,[1]DATA1415!$E$2:$E$1048576,$A$163,[1]DATA1415!$F$2:$F$1048576,$B$166)+ SUMIFS([1]DATA1415!$H$2:$H$1048576,[1]DATA1415!$C$2:$C$1048576,A101,[1]DATA1415!$E$2:$E$1048576,$A$163,[1]DATA1415!$F$2:$F$1048576,$B$166)+SUMIFS([1]DATA1415!$Q$2:$Q$1048576,[1]DATA1415!$C$2:$C$1048576,A101,[1]DATA1415!$E$2:$E$1048576,$A$163,[1]DATA1415!$F$2:$F$1048576,$B$166))</f>
        <v>113034</v>
      </c>
      <c r="G101" s="38">
        <f t="shared" si="181"/>
        <v>80</v>
      </c>
      <c r="H101" s="38">
        <f>ROUND(VLOOKUP($A101,'[1]TRG 1415'!$A$2:$N$119,6,FALSE)/12*$B$163,0)</f>
        <v>13500</v>
      </c>
      <c r="I101" s="38">
        <f>SUMIFS([1]DATA1415!$I$2:$I$1048576,[1]DATA1415!$C$2:$C$1048576,A101,[1]DATA1415!$E$2:$E$1048576,$A$166,[1]DATA1415!$F$2:$F$1048576,$B$166)+ SUMIFS([1]DATA1415!$R$2:$R$1048576,[1]DATA1415!$C$2:$C$1048576,A101,[1]DATA1415!$E$2:$E$1048576,$A$166,[1]DATA1415!$F$2:$F$1048576,$B$166)-(SUMIFS([1]DATA1415!$I$2:$I$1048576,[1]DATA1415!$C$2:$C$1048576,A101,[1]DATA1415!$E$2:$E$1048576,$A$163,[1]DATA1415!$F$2:$F$1048576,$B$166)+ SUMIFS([1]DATA1415!$R$2:$R$1048576,[1]DATA1415!$C$2:$C$1048576,A101,[1]DATA1415!$E$2:$E$1048576,$A$163,[1]DATA1415!$F$2:$F$1048576,$B$166))</f>
        <v>20945</v>
      </c>
      <c r="J101" s="38">
        <f t="shared" si="182"/>
        <v>155</v>
      </c>
      <c r="K101" s="38">
        <f>ROUND(VLOOKUP($A101,'[1]TRG 1415'!$A$2:$N$119,7,FALSE)/12*$B$163,0)</f>
        <v>750</v>
      </c>
      <c r="L101" s="38">
        <f>SUMIFS([1]DATA1415!$N$2:$N$1048576,[1]DATA1415!$C$2:$C$1048576,A101,[1]DATA1415!$E$2:$E$1048576,$A$166,[1]DATA1415!$F$2:$F$1048576,$B$166)+ SUMIFS([1]DATA1415!$S$2:$S$1048576,[1]DATA1415!$C$2:$C$1048576,A101,[1]DATA1415!$E$2:$E$1048576,$A$166,[1]DATA1415!$F$2:$F$1048576,$B$166)-(SUMIFS([1]DATA1415!$N$2:$N$1048576,[1]DATA1415!$C$2:$C$1048576,A101,[1]DATA1415!$E$2:$E$1048576,$A$163,[1]DATA1415!$F$2:$F$1048576,$B$166)+ SUMIFS([1]DATA1415!$S$2:$S$1048576,[1]DATA1415!$C$2:$C$1048576,A101,[1]DATA1415!$E$2:$E$1048576,$A$163,[1]DATA1415!$F$2:$F$1048576,$B$166))</f>
        <v>457</v>
      </c>
      <c r="M101" s="38">
        <f t="shared" si="183"/>
        <v>61</v>
      </c>
      <c r="N101" s="38">
        <f>ROUND(VLOOKUP($A101,'[1]TRG 1415'!$A$2:$N$119,8,FALSE)/12*$B$163,0)</f>
        <v>750</v>
      </c>
      <c r="O101" s="38">
        <f>SUMIFS([1]DATA1415!$M$2:$M$1048576,[1]DATA1415!$C$2:$C$1048576,A101,[1]DATA1415!$E$2:$E$1048576,$A$166,[1]DATA1415!$F$2:$F$1048576,$B$166)-SUMIFS([1]DATA1415!$M$2:$M$1048576,[1]DATA1415!$C$2:$C$1048576,A101,[1]DATA1415!$E$2:$E$1048576,$A$163,[1]DATA1415!$F$2:$F$1048576,$B$166)</f>
        <v>1324</v>
      </c>
      <c r="P101" s="38">
        <f t="shared" si="184"/>
        <v>177</v>
      </c>
      <c r="Q101" s="38">
        <f>ROUND(VLOOKUP($A101,'[1]TRG 1415'!$A$2:$N$119,9,FALSE)/12*$B$163,0)</f>
        <v>1200</v>
      </c>
      <c r="R101" s="38">
        <f>SUMIFS([1]DATA1415!$U$2:$U$1048576,[1]DATA1415!$C$2:$C$1048576,A101,[1]DATA1415!$E$2:$E$1048576,$A$166,[1]DATA1415!$F$2:$F$1048576,$B$166)-SUMIFS([1]DATA1415!$U$2:$U$1048576,[1]DATA1415!$C$2:$C$1048576,A101,[1]DATA1415!$E$2:$E$1048576,$A$163,[1]DATA1415!$F$2:$F$1048576,$B$166)</f>
        <v>2086</v>
      </c>
      <c r="S101" s="38">
        <f t="shared" si="185"/>
        <v>174</v>
      </c>
      <c r="T101" s="38">
        <f>ROUND(VLOOKUP($A101,'[1]TRG 1415'!$A$2:$N$119,11,FALSE)/12*$B$163,0)</f>
        <v>3000</v>
      </c>
      <c r="U101" s="38">
        <f>SUMIFS([1]DATA1415!$Y$2:$Y$1048576,[1]DATA1415!$C$2:$C$1048576,A101,[1]DATA1415!$E$2:$E$1048576,$A$166,[1]DATA1415!$F$2:$F$1048576,$B$166)-SUMIFS([1]DATA1415!$Y$2:$Y$1048576,[1]DATA1415!$C$2:$C$1048576,A101,[1]DATA1415!$E$2:$E$1048576,$A$163,[1]DATA1415!$F$2:$F$1048576,$B$166)</f>
        <v>3023</v>
      </c>
      <c r="V101" s="38">
        <f t="shared" si="186"/>
        <v>101</v>
      </c>
      <c r="W101" s="38">
        <f>ROUND(VLOOKUP($A101,'[1]TRG 1415'!$A$2:$N$119,10,FALSE)/12*$B$163,0)</f>
        <v>0</v>
      </c>
      <c r="X101" s="38">
        <f>SUMIFS([1]DATA1415!$X$2:$X$1048576,[1]DATA1415!$C$2:$C$1048576,A101,[1]DATA1415!$E$2:$E$1048576,$A$166,[1]DATA1415!$F$2:$F$1048576,$B$166)-SUMIFS([1]DATA1415!$X$2:$X$1048576,[1]DATA1415!$C$2:$C$1048576,A101,[1]DATA1415!$E$2:$E$1048576,$A$163,[1]DATA1415!$F$2:$F$1048576,$B$166)</f>
        <v>0</v>
      </c>
      <c r="Y101" s="38">
        <f t="shared" si="187"/>
        <v>0</v>
      </c>
      <c r="Z101" s="38">
        <f>ROUND(VLOOKUP($A101,'[1]TRG 1415'!$A$2:$N$119,12,FALSE)/12*$B$163,0)</f>
        <v>900</v>
      </c>
      <c r="AA101" s="38">
        <f>SUMIFS([1]DATA1415!$Z$2:$Z$1048576,[1]DATA1415!$C$2:$C$1048576,A101,[1]DATA1415!$E$2:$E$1048576,$A$166,[1]DATA1415!$F$2:$F$1048576,$B$166)-SUMIFS([1]DATA1415!$Z$2:$Z$1048576,[1]DATA1415!$C$2:$C$1048576,A101,[1]DATA1415!$E$2:$E$1048576,$A$163,[1]DATA1415!$F$2:$F$1048576,$B$166)</f>
        <v>393</v>
      </c>
      <c r="AB101" s="38">
        <f t="shared" si="188"/>
        <v>44</v>
      </c>
      <c r="AC101" s="38">
        <f>ROUND(VLOOKUP($A101,'[1]TRG 1415'!$A$2:$N$119,13,FALSE)/12*$B$163,0)</f>
        <v>57000</v>
      </c>
      <c r="AD101" s="38">
        <f>SUMIFS([1]DATA1415!$V$2:$V$1048576,[1]DATA1415!$C$2:$C$1048576,A101,[1]DATA1415!$E$2:$E$1048576,$A$166,[1]DATA1415!$F$2:$F$1048576,$B$166)-SUMIFS([1]DATA1415!$V$2:$V$1048576,[1]DATA1415!$C$2:$C$1048576,A101,[1]DATA1415!$E$2:$E$1048576,$A$163,[1]DATA1415!$F$2:$F$1048576,$B$166)</f>
        <v>72846</v>
      </c>
      <c r="AE101" s="38">
        <f t="shared" si="189"/>
        <v>128</v>
      </c>
      <c r="AF101" s="38">
        <f>IF(VLOOKUP($A101,'[1]TRG 1415'!$A$2:$N$119,4,FALSE)&gt;0,80,0)</f>
        <v>80</v>
      </c>
      <c r="AG101" s="39">
        <f>ROUND((SUMIFS([1]DATA1415!$L$2:$L$1048576,[1]DATA1415!$C$2:$C$1048576,A101,[1]DATA1415!$E$2:$E$1048576,$A$166,[1]DATA1415!$F$2:$F$1048576,$B$166)-SUMIFS([1]DATA1415!$L$2:$L$1048576,[1]DATA1415!$C$2:$C$1048576,A101,[1]DATA1415!$E$2:$E$1048576,$A$163,[1]DATA1415!$F$2:$F$1048576,$B$166))*100/(VLOOKUP($A101,'[1]TRG 1415'!$A$2:$N$119,4,FALSE)*$H$162),0)</f>
        <v>100</v>
      </c>
      <c r="AH101" s="38">
        <f t="shared" si="190"/>
        <v>125</v>
      </c>
      <c r="AI101" s="39">
        <f t="shared" si="191"/>
        <v>116</v>
      </c>
      <c r="AJ101" s="40" t="str">
        <f t="shared" si="192"/>
        <v>A</v>
      </c>
      <c r="AK101" s="41"/>
      <c r="AL101" s="42"/>
      <c r="AM101" s="43"/>
      <c r="AN101" s="41"/>
      <c r="AO101" s="44">
        <f>VLOOKUP(A101,'[1]TRG 1415'!$A$2:$N$119,14,FALSE)</f>
        <v>9</v>
      </c>
      <c r="AS101" s="45" t="str">
        <f t="shared" si="193"/>
        <v>A</v>
      </c>
      <c r="AT101" s="41">
        <f t="shared" si="129"/>
        <v>1</v>
      </c>
      <c r="AU101" s="41" t="str">
        <f t="shared" si="127"/>
        <v/>
      </c>
      <c r="AV101" s="41" t="str">
        <f t="shared" si="128"/>
        <v/>
      </c>
      <c r="AW101" s="41">
        <f t="shared" si="194"/>
        <v>10</v>
      </c>
    </row>
    <row r="102" spans="1:50" ht="21" outlineLevel="2">
      <c r="A102" s="34">
        <v>1003</v>
      </c>
      <c r="B102" s="35" t="s">
        <v>55</v>
      </c>
      <c r="C102" s="36" t="s">
        <v>141</v>
      </c>
      <c r="D102" s="37">
        <v>50</v>
      </c>
      <c r="E102" s="38">
        <f>ROUND(VLOOKUP($A102,'[1]TRG 1415'!$A$2:$N$119,5,FALSE)/12*$B$163,0)</f>
        <v>105000</v>
      </c>
      <c r="F102" s="38">
        <f>SUMIFS([1]DATA1415!$G$2:$G$1048576,[1]DATA1415!$C$2:$C$1048576,A102,[1]DATA1415!$E$2:$E$1048576,$A$166,[1]DATA1415!$F$2:$F$1048576,$B$166)+ SUMIFS([1]DATA1415!$H$2:$H$1048576,[1]DATA1415!$C$2:$C$1048576,A102,[1]DATA1415!$E$2:$E$1048576,$A$166,[1]DATA1415!$F$2:$F$1048576,$B$166)+SUMIFS([1]DATA1415!$Q$2:$Q$1048576,[1]DATA1415!$C$2:$C$1048576,A102,[1]DATA1415!$E$2:$E$1048576,$A$166,[1]DATA1415!$F$2:$F$1048576,$B$166)-(SUMIFS([1]DATA1415!$G$2:$G$1048576,[1]DATA1415!$C$2:$C$1048576,A102,[1]DATA1415!$E$2:$E$1048576,$A$163,[1]DATA1415!$F$2:$F$1048576,$B$166)+ SUMIFS([1]DATA1415!$H$2:$H$1048576,[1]DATA1415!$C$2:$C$1048576,A102,[1]DATA1415!$E$2:$E$1048576,$A$163,[1]DATA1415!$F$2:$F$1048576,$B$166)+SUMIFS([1]DATA1415!$Q$2:$Q$1048576,[1]DATA1415!$C$2:$C$1048576,A102,[1]DATA1415!$E$2:$E$1048576,$A$163,[1]DATA1415!$F$2:$F$1048576,$B$166))</f>
        <v>108209</v>
      </c>
      <c r="G102" s="38">
        <f t="shared" si="181"/>
        <v>103</v>
      </c>
      <c r="H102" s="38">
        <f>ROUND(VLOOKUP($A102,'[1]TRG 1415'!$A$2:$N$119,6,FALSE)/12*$B$163,0)</f>
        <v>8100</v>
      </c>
      <c r="I102" s="38">
        <f>SUMIFS([1]DATA1415!$I$2:$I$1048576,[1]DATA1415!$C$2:$C$1048576,A102,[1]DATA1415!$E$2:$E$1048576,$A$166,[1]DATA1415!$F$2:$F$1048576,$B$166)+ SUMIFS([1]DATA1415!$R$2:$R$1048576,[1]DATA1415!$C$2:$C$1048576,A102,[1]DATA1415!$E$2:$E$1048576,$A$166,[1]DATA1415!$F$2:$F$1048576,$B$166)-(SUMIFS([1]DATA1415!$I$2:$I$1048576,[1]DATA1415!$C$2:$C$1048576,A102,[1]DATA1415!$E$2:$E$1048576,$A$163,[1]DATA1415!$F$2:$F$1048576,$B$166)+ SUMIFS([1]DATA1415!$R$2:$R$1048576,[1]DATA1415!$C$2:$C$1048576,A102,[1]DATA1415!$E$2:$E$1048576,$A$163,[1]DATA1415!$F$2:$F$1048576,$B$166))</f>
        <v>11385</v>
      </c>
      <c r="J102" s="38">
        <f t="shared" si="182"/>
        <v>141</v>
      </c>
      <c r="K102" s="38">
        <f>ROUND(VLOOKUP($A102,'[1]TRG 1415'!$A$2:$N$119,7,FALSE)/12*$B$163,0)</f>
        <v>300</v>
      </c>
      <c r="L102" s="38">
        <f>SUMIFS([1]DATA1415!$N$2:$N$1048576,[1]DATA1415!$C$2:$C$1048576,A102,[1]DATA1415!$E$2:$E$1048576,$A$166,[1]DATA1415!$F$2:$F$1048576,$B$166)+ SUMIFS([1]DATA1415!$S$2:$S$1048576,[1]DATA1415!$C$2:$C$1048576,A102,[1]DATA1415!$E$2:$E$1048576,$A$166,[1]DATA1415!$F$2:$F$1048576,$B$166)-(SUMIFS([1]DATA1415!$N$2:$N$1048576,[1]DATA1415!$C$2:$C$1048576,A102,[1]DATA1415!$E$2:$E$1048576,$A$163,[1]DATA1415!$F$2:$F$1048576,$B$166)+ SUMIFS([1]DATA1415!$S$2:$S$1048576,[1]DATA1415!$C$2:$C$1048576,A102,[1]DATA1415!$E$2:$E$1048576,$A$163,[1]DATA1415!$F$2:$F$1048576,$B$166))</f>
        <v>436</v>
      </c>
      <c r="M102" s="38">
        <f t="shared" si="183"/>
        <v>145</v>
      </c>
      <c r="N102" s="38">
        <f>ROUND(VLOOKUP($A102,'[1]TRG 1415'!$A$2:$N$119,8,FALSE)/12*$B$163,0)</f>
        <v>392</v>
      </c>
      <c r="O102" s="38">
        <f>SUMIFS([1]DATA1415!$M$2:$M$1048576,[1]DATA1415!$C$2:$C$1048576,A102,[1]DATA1415!$E$2:$E$1048576,$A$166,[1]DATA1415!$F$2:$F$1048576,$B$166)-SUMIFS([1]DATA1415!$M$2:$M$1048576,[1]DATA1415!$C$2:$C$1048576,A102,[1]DATA1415!$E$2:$E$1048576,$A$163,[1]DATA1415!$F$2:$F$1048576,$B$166)</f>
        <v>510</v>
      </c>
      <c r="P102" s="38">
        <f t="shared" si="184"/>
        <v>130</v>
      </c>
      <c r="Q102" s="38">
        <f>ROUND(VLOOKUP($A102,'[1]TRG 1415'!$A$2:$N$119,9,FALSE)/12*$B$163,0)</f>
        <v>600</v>
      </c>
      <c r="R102" s="38">
        <f>SUMIFS([1]DATA1415!$U$2:$U$1048576,[1]DATA1415!$C$2:$C$1048576,A102,[1]DATA1415!$E$2:$E$1048576,$A$166,[1]DATA1415!$F$2:$F$1048576,$B$166)-SUMIFS([1]DATA1415!$U$2:$U$1048576,[1]DATA1415!$C$2:$C$1048576,A102,[1]DATA1415!$E$2:$E$1048576,$A$163,[1]DATA1415!$F$2:$F$1048576,$B$166)</f>
        <v>875</v>
      </c>
      <c r="S102" s="38">
        <f t="shared" si="185"/>
        <v>146</v>
      </c>
      <c r="T102" s="38">
        <f>ROUND(VLOOKUP($A102,'[1]TRG 1415'!$A$2:$N$119,11,FALSE)/12*$B$163,0)</f>
        <v>1500</v>
      </c>
      <c r="U102" s="38">
        <f>SUMIFS([1]DATA1415!$Y$2:$Y$1048576,[1]DATA1415!$C$2:$C$1048576,A102,[1]DATA1415!$E$2:$E$1048576,$A$166,[1]DATA1415!$F$2:$F$1048576,$B$166)-SUMIFS([1]DATA1415!$Y$2:$Y$1048576,[1]DATA1415!$C$2:$C$1048576,A102,[1]DATA1415!$E$2:$E$1048576,$A$163,[1]DATA1415!$F$2:$F$1048576,$B$166)</f>
        <v>1064</v>
      </c>
      <c r="V102" s="38">
        <f t="shared" si="186"/>
        <v>71</v>
      </c>
      <c r="W102" s="38">
        <f>ROUND(VLOOKUP($A102,'[1]TRG 1415'!$A$2:$N$119,10,FALSE)/12*$B$163,0)</f>
        <v>0</v>
      </c>
      <c r="X102" s="38">
        <f>SUMIFS([1]DATA1415!$X$2:$X$1048576,[1]DATA1415!$C$2:$C$1048576,A102,[1]DATA1415!$E$2:$E$1048576,$A$166,[1]DATA1415!$F$2:$F$1048576,$B$166)-SUMIFS([1]DATA1415!$X$2:$X$1048576,[1]DATA1415!$C$2:$C$1048576,A102,[1]DATA1415!$E$2:$E$1048576,$A$163,[1]DATA1415!$F$2:$F$1048576,$B$166)</f>
        <v>0</v>
      </c>
      <c r="Y102" s="38">
        <f t="shared" si="187"/>
        <v>0</v>
      </c>
      <c r="Z102" s="38">
        <f>ROUND(VLOOKUP($A102,'[1]TRG 1415'!$A$2:$N$119,12,FALSE)/12*$B$163,0)</f>
        <v>0</v>
      </c>
      <c r="AA102" s="38">
        <f>SUMIFS([1]DATA1415!$Z$2:$Z$1048576,[1]DATA1415!$C$2:$C$1048576,A102,[1]DATA1415!$E$2:$E$1048576,$A$166,[1]DATA1415!$F$2:$F$1048576,$B$166)-SUMIFS([1]DATA1415!$Z$2:$Z$1048576,[1]DATA1415!$C$2:$C$1048576,A102,[1]DATA1415!$E$2:$E$1048576,$A$163,[1]DATA1415!$F$2:$F$1048576,$B$166)</f>
        <v>43</v>
      </c>
      <c r="AB102" s="38">
        <f t="shared" si="188"/>
        <v>0</v>
      </c>
      <c r="AC102" s="38">
        <f>ROUND(VLOOKUP($A102,'[1]TRG 1415'!$A$2:$N$119,13,FALSE)/12*$B$163,0)</f>
        <v>24000</v>
      </c>
      <c r="AD102" s="38">
        <f>SUMIFS([1]DATA1415!$V$2:$V$1048576,[1]DATA1415!$C$2:$C$1048576,A102,[1]DATA1415!$E$2:$E$1048576,$A$166,[1]DATA1415!$F$2:$F$1048576,$B$166)-SUMIFS([1]DATA1415!$V$2:$V$1048576,[1]DATA1415!$C$2:$C$1048576,A102,[1]DATA1415!$E$2:$E$1048576,$A$163,[1]DATA1415!$F$2:$F$1048576,$B$166)</f>
        <v>31495</v>
      </c>
      <c r="AE102" s="38">
        <f t="shared" si="189"/>
        <v>131</v>
      </c>
      <c r="AF102" s="38">
        <f>IF(VLOOKUP($A102,'[1]TRG 1415'!$A$2:$N$119,4,FALSE)&gt;0,80,0)</f>
        <v>80</v>
      </c>
      <c r="AG102" s="39">
        <f>ROUND((SUMIFS([1]DATA1415!$L$2:$L$1048576,[1]DATA1415!$C$2:$C$1048576,A102,[1]DATA1415!$E$2:$E$1048576,$A$166,[1]DATA1415!$F$2:$F$1048576,$B$166)-SUMIFS([1]DATA1415!$L$2:$L$1048576,[1]DATA1415!$C$2:$C$1048576,A102,[1]DATA1415!$E$2:$E$1048576,$A$163,[1]DATA1415!$F$2:$F$1048576,$B$166))*100/(VLOOKUP($A102,'[1]TRG 1415'!$A$2:$N$119,4,FALSE)*$H$162),0)</f>
        <v>90</v>
      </c>
      <c r="AH102" s="38">
        <f t="shared" si="190"/>
        <v>113</v>
      </c>
      <c r="AI102" s="39">
        <f t="shared" si="191"/>
        <v>123</v>
      </c>
      <c r="AJ102" s="40" t="str">
        <f t="shared" si="192"/>
        <v>A</v>
      </c>
      <c r="AK102" s="41"/>
      <c r="AL102" s="42"/>
      <c r="AM102" s="43"/>
      <c r="AN102" s="41"/>
      <c r="AO102" s="44">
        <f>VLOOKUP(A102,'[1]TRG 1415'!$A$2:$N$119,14,FALSE)</f>
        <v>8</v>
      </c>
      <c r="AS102" s="45" t="str">
        <f t="shared" si="193"/>
        <v>A</v>
      </c>
      <c r="AT102" s="41">
        <f t="shared" si="129"/>
        <v>1</v>
      </c>
      <c r="AU102" s="41" t="str">
        <f t="shared" si="127"/>
        <v/>
      </c>
      <c r="AV102" s="41" t="str">
        <f t="shared" si="128"/>
        <v/>
      </c>
      <c r="AW102" s="41">
        <f t="shared" si="194"/>
        <v>10</v>
      </c>
    </row>
    <row r="103" spans="1:50" ht="21" outlineLevel="2">
      <c r="A103" s="34">
        <v>1004</v>
      </c>
      <c r="B103" s="35" t="s">
        <v>53</v>
      </c>
      <c r="C103" s="36" t="s">
        <v>142</v>
      </c>
      <c r="D103" s="37">
        <v>100</v>
      </c>
      <c r="E103" s="38">
        <f>ROUND(VLOOKUP($A103,'[1]TRG 1415'!$A$2:$N$119,5,FALSE)/12*$B$163,0)</f>
        <v>141000</v>
      </c>
      <c r="F103" s="38">
        <f>SUMIFS([1]DATA1415!$G$2:$G$1048576,[1]DATA1415!$C$2:$C$1048576,A103,[1]DATA1415!$E$2:$E$1048576,$A$166,[1]DATA1415!$F$2:$F$1048576,$B$166)+ SUMIFS([1]DATA1415!$H$2:$H$1048576,[1]DATA1415!$C$2:$C$1048576,A103,[1]DATA1415!$E$2:$E$1048576,$A$166,[1]DATA1415!$F$2:$F$1048576,$B$166)+SUMIFS([1]DATA1415!$Q$2:$Q$1048576,[1]DATA1415!$C$2:$C$1048576,A103,[1]DATA1415!$E$2:$E$1048576,$A$166,[1]DATA1415!$F$2:$F$1048576,$B$166)-(SUMIFS([1]DATA1415!$G$2:$G$1048576,[1]DATA1415!$C$2:$C$1048576,A103,[1]DATA1415!$E$2:$E$1048576,$A$163,[1]DATA1415!$F$2:$F$1048576,$B$166)+ SUMIFS([1]DATA1415!$H$2:$H$1048576,[1]DATA1415!$C$2:$C$1048576,A103,[1]DATA1415!$E$2:$E$1048576,$A$163,[1]DATA1415!$F$2:$F$1048576,$B$166)+SUMIFS([1]DATA1415!$Q$2:$Q$1048576,[1]DATA1415!$C$2:$C$1048576,A103,[1]DATA1415!$E$2:$E$1048576,$A$163,[1]DATA1415!$F$2:$F$1048576,$B$166))</f>
        <v>197962</v>
      </c>
      <c r="G103" s="38">
        <f t="shared" si="181"/>
        <v>140</v>
      </c>
      <c r="H103" s="38">
        <f>ROUND(VLOOKUP($A103,'[1]TRG 1415'!$A$2:$N$119,6,FALSE)/12*$B$163,0)</f>
        <v>13500</v>
      </c>
      <c r="I103" s="38">
        <f>SUMIFS([1]DATA1415!$I$2:$I$1048576,[1]DATA1415!$C$2:$C$1048576,A103,[1]DATA1415!$E$2:$E$1048576,$A$166,[1]DATA1415!$F$2:$F$1048576,$B$166)+ SUMIFS([1]DATA1415!$R$2:$R$1048576,[1]DATA1415!$C$2:$C$1048576,A103,[1]DATA1415!$E$2:$E$1048576,$A$166,[1]DATA1415!$F$2:$F$1048576,$B$166)-(SUMIFS([1]DATA1415!$I$2:$I$1048576,[1]DATA1415!$C$2:$C$1048576,A103,[1]DATA1415!$E$2:$E$1048576,$A$163,[1]DATA1415!$F$2:$F$1048576,$B$166)+ SUMIFS([1]DATA1415!$R$2:$R$1048576,[1]DATA1415!$C$2:$C$1048576,A103,[1]DATA1415!$E$2:$E$1048576,$A$163,[1]DATA1415!$F$2:$F$1048576,$B$166))</f>
        <v>19114</v>
      </c>
      <c r="J103" s="38">
        <f t="shared" si="182"/>
        <v>142</v>
      </c>
      <c r="K103" s="38">
        <f>ROUND(VLOOKUP($A103,'[1]TRG 1415'!$A$2:$N$119,7,FALSE)/12*$B$163,0)</f>
        <v>750</v>
      </c>
      <c r="L103" s="38">
        <f>SUMIFS([1]DATA1415!$N$2:$N$1048576,[1]DATA1415!$C$2:$C$1048576,A103,[1]DATA1415!$E$2:$E$1048576,$A$166,[1]DATA1415!$F$2:$F$1048576,$B$166)+ SUMIFS([1]DATA1415!$S$2:$S$1048576,[1]DATA1415!$C$2:$C$1048576,A103,[1]DATA1415!$E$2:$E$1048576,$A$166,[1]DATA1415!$F$2:$F$1048576,$B$166)-(SUMIFS([1]DATA1415!$N$2:$N$1048576,[1]DATA1415!$C$2:$C$1048576,A103,[1]DATA1415!$E$2:$E$1048576,$A$163,[1]DATA1415!$F$2:$F$1048576,$B$166)+ SUMIFS([1]DATA1415!$S$2:$S$1048576,[1]DATA1415!$C$2:$C$1048576,A103,[1]DATA1415!$E$2:$E$1048576,$A$163,[1]DATA1415!$F$2:$F$1048576,$B$166))</f>
        <v>875</v>
      </c>
      <c r="M103" s="38">
        <f t="shared" si="183"/>
        <v>117</v>
      </c>
      <c r="N103" s="38">
        <f>ROUND(VLOOKUP($A103,'[1]TRG 1415'!$A$2:$N$119,8,FALSE)/12*$B$163,0)</f>
        <v>750</v>
      </c>
      <c r="O103" s="38">
        <f>SUMIFS([1]DATA1415!$M$2:$M$1048576,[1]DATA1415!$C$2:$C$1048576,A103,[1]DATA1415!$E$2:$E$1048576,$A$166,[1]DATA1415!$F$2:$F$1048576,$B$166)-SUMIFS([1]DATA1415!$M$2:$M$1048576,[1]DATA1415!$C$2:$C$1048576,A103,[1]DATA1415!$E$2:$E$1048576,$A$163,[1]DATA1415!$F$2:$F$1048576,$B$166)</f>
        <v>1506</v>
      </c>
      <c r="P103" s="38">
        <f t="shared" si="184"/>
        <v>201</v>
      </c>
      <c r="Q103" s="38">
        <f>ROUND(VLOOKUP($A103,'[1]TRG 1415'!$A$2:$N$119,9,FALSE)/12*$B$163,0)</f>
        <v>1200</v>
      </c>
      <c r="R103" s="38">
        <f>SUMIFS([1]DATA1415!$U$2:$U$1048576,[1]DATA1415!$C$2:$C$1048576,A103,[1]DATA1415!$E$2:$E$1048576,$A$166,[1]DATA1415!$F$2:$F$1048576,$B$166)-SUMIFS([1]DATA1415!$U$2:$U$1048576,[1]DATA1415!$C$2:$C$1048576,A103,[1]DATA1415!$E$2:$E$1048576,$A$163,[1]DATA1415!$F$2:$F$1048576,$B$166)</f>
        <v>2265</v>
      </c>
      <c r="S103" s="38">
        <f t="shared" si="185"/>
        <v>189</v>
      </c>
      <c r="T103" s="38">
        <f>ROUND(VLOOKUP($A103,'[1]TRG 1415'!$A$2:$N$119,11,FALSE)/12*$B$163,0)</f>
        <v>3000</v>
      </c>
      <c r="U103" s="38">
        <f>SUMIFS([1]DATA1415!$Y$2:$Y$1048576,[1]DATA1415!$C$2:$C$1048576,A103,[1]DATA1415!$E$2:$E$1048576,$A$166,[1]DATA1415!$F$2:$F$1048576,$B$166)-SUMIFS([1]DATA1415!$Y$2:$Y$1048576,[1]DATA1415!$C$2:$C$1048576,A103,[1]DATA1415!$E$2:$E$1048576,$A$163,[1]DATA1415!$F$2:$F$1048576,$B$166)</f>
        <v>3583</v>
      </c>
      <c r="V103" s="38">
        <f t="shared" si="186"/>
        <v>119</v>
      </c>
      <c r="W103" s="38">
        <f>ROUND(VLOOKUP($A103,'[1]TRG 1415'!$A$2:$N$119,10,FALSE)/12*$B$163,0)</f>
        <v>1500</v>
      </c>
      <c r="X103" s="38">
        <f>SUMIFS([1]DATA1415!$X$2:$X$1048576,[1]DATA1415!$C$2:$C$1048576,A103,[1]DATA1415!$E$2:$E$1048576,$A$166,[1]DATA1415!$F$2:$F$1048576,$B$166)-SUMIFS([1]DATA1415!$X$2:$X$1048576,[1]DATA1415!$C$2:$C$1048576,A103,[1]DATA1415!$E$2:$E$1048576,$A$163,[1]DATA1415!$F$2:$F$1048576,$B$166)</f>
        <v>172</v>
      </c>
      <c r="Y103" s="38">
        <f t="shared" si="187"/>
        <v>11</v>
      </c>
      <c r="Z103" s="38">
        <f>ROUND(VLOOKUP($A103,'[1]TRG 1415'!$A$2:$N$119,12,FALSE)/12*$B$163,0)</f>
        <v>900</v>
      </c>
      <c r="AA103" s="38">
        <f>SUMIFS([1]DATA1415!$Z$2:$Z$1048576,[1]DATA1415!$C$2:$C$1048576,A103,[1]DATA1415!$E$2:$E$1048576,$A$166,[1]DATA1415!$F$2:$F$1048576,$B$166)-SUMIFS([1]DATA1415!$Z$2:$Z$1048576,[1]DATA1415!$C$2:$C$1048576,A103,[1]DATA1415!$E$2:$E$1048576,$A$163,[1]DATA1415!$F$2:$F$1048576,$B$166)</f>
        <v>981</v>
      </c>
      <c r="AB103" s="38">
        <f t="shared" si="188"/>
        <v>109</v>
      </c>
      <c r="AC103" s="38">
        <f>ROUND(VLOOKUP($A103,'[1]TRG 1415'!$A$2:$N$119,13,FALSE)/12*$B$163,0)</f>
        <v>57000</v>
      </c>
      <c r="AD103" s="38">
        <f>SUMIFS([1]DATA1415!$V$2:$V$1048576,[1]DATA1415!$C$2:$C$1048576,A103,[1]DATA1415!$E$2:$E$1048576,$A$166,[1]DATA1415!$F$2:$F$1048576,$B$166)-SUMIFS([1]DATA1415!$V$2:$V$1048576,[1]DATA1415!$C$2:$C$1048576,A103,[1]DATA1415!$E$2:$E$1048576,$A$163,[1]DATA1415!$F$2:$F$1048576,$B$166)</f>
        <v>65627</v>
      </c>
      <c r="AE103" s="38">
        <f t="shared" si="189"/>
        <v>115</v>
      </c>
      <c r="AF103" s="38">
        <f>IF(VLOOKUP($A103,'[1]TRG 1415'!$A$2:$N$119,4,FALSE)&gt;0,80,0)</f>
        <v>80</v>
      </c>
      <c r="AG103" s="39">
        <f>ROUND((SUMIFS([1]DATA1415!$L$2:$L$1048576,[1]DATA1415!$C$2:$C$1048576,A103,[1]DATA1415!$E$2:$E$1048576,$A$166,[1]DATA1415!$F$2:$F$1048576,$B$166)-SUMIFS([1]DATA1415!$L$2:$L$1048576,[1]DATA1415!$C$2:$C$1048576,A103,[1]DATA1415!$E$2:$E$1048576,$A$163,[1]DATA1415!$F$2:$F$1048576,$B$166))*100/(VLOOKUP($A103,'[1]TRG 1415'!$A$2:$N$119,4,FALSE)*$H$162),0)</f>
        <v>98</v>
      </c>
      <c r="AH103" s="38">
        <f t="shared" si="190"/>
        <v>123</v>
      </c>
      <c r="AI103" s="39">
        <f t="shared" si="191"/>
        <v>127</v>
      </c>
      <c r="AJ103" s="40" t="str">
        <f t="shared" si="192"/>
        <v>A</v>
      </c>
      <c r="AK103" s="41"/>
      <c r="AL103" s="42"/>
      <c r="AM103" s="43"/>
      <c r="AN103" s="41"/>
      <c r="AO103" s="44">
        <f>VLOOKUP(A103,'[1]TRG 1415'!$A$2:$N$119,14,FALSE)</f>
        <v>10</v>
      </c>
      <c r="AS103" s="45" t="str">
        <f t="shared" si="193"/>
        <v>A</v>
      </c>
      <c r="AT103" s="41">
        <f t="shared" si="129"/>
        <v>1</v>
      </c>
      <c r="AU103" s="41" t="str">
        <f t="shared" si="127"/>
        <v/>
      </c>
      <c r="AV103" s="41" t="str">
        <f t="shared" si="128"/>
        <v/>
      </c>
      <c r="AW103" s="41">
        <f t="shared" si="194"/>
        <v>10</v>
      </c>
    </row>
    <row r="104" spans="1:50" ht="21" outlineLevel="2">
      <c r="A104" s="34">
        <v>1005</v>
      </c>
      <c r="B104" s="35" t="s">
        <v>53</v>
      </c>
      <c r="C104" s="36" t="s">
        <v>143</v>
      </c>
      <c r="D104" s="37">
        <v>100</v>
      </c>
      <c r="E104" s="38">
        <f>ROUND(VLOOKUP($A104,'[1]TRG 1415'!$A$2:$N$119,5,FALSE)/12*$B$163,0)</f>
        <v>141000</v>
      </c>
      <c r="F104" s="38">
        <f>SUMIFS([1]DATA1415!$G$2:$G$1048576,[1]DATA1415!$C$2:$C$1048576,A104,[1]DATA1415!$E$2:$E$1048576,$A$166,[1]DATA1415!$F$2:$F$1048576,$B$166)+ SUMIFS([1]DATA1415!$H$2:$H$1048576,[1]DATA1415!$C$2:$C$1048576,A104,[1]DATA1415!$E$2:$E$1048576,$A$166,[1]DATA1415!$F$2:$F$1048576,$B$166)+SUMIFS([1]DATA1415!$Q$2:$Q$1048576,[1]DATA1415!$C$2:$C$1048576,A104,[1]DATA1415!$E$2:$E$1048576,$A$166,[1]DATA1415!$F$2:$F$1048576,$B$166)-(SUMIFS([1]DATA1415!$G$2:$G$1048576,[1]DATA1415!$C$2:$C$1048576,A104,[1]DATA1415!$E$2:$E$1048576,$A$163,[1]DATA1415!$F$2:$F$1048576,$B$166)+ SUMIFS([1]DATA1415!$H$2:$H$1048576,[1]DATA1415!$C$2:$C$1048576,A104,[1]DATA1415!$E$2:$E$1048576,$A$163,[1]DATA1415!$F$2:$F$1048576,$B$166)+SUMIFS([1]DATA1415!$Q$2:$Q$1048576,[1]DATA1415!$C$2:$C$1048576,A104,[1]DATA1415!$E$2:$E$1048576,$A$163,[1]DATA1415!$F$2:$F$1048576,$B$166))</f>
        <v>127394</v>
      </c>
      <c r="G104" s="38">
        <f t="shared" si="181"/>
        <v>90</v>
      </c>
      <c r="H104" s="38">
        <f>ROUND(VLOOKUP($A104,'[1]TRG 1415'!$A$2:$N$119,6,FALSE)/12*$B$163,0)</f>
        <v>13500</v>
      </c>
      <c r="I104" s="38">
        <f>SUMIFS([1]DATA1415!$I$2:$I$1048576,[1]DATA1415!$C$2:$C$1048576,A104,[1]DATA1415!$E$2:$E$1048576,$A$166,[1]DATA1415!$F$2:$F$1048576,$B$166)+ SUMIFS([1]DATA1415!$R$2:$R$1048576,[1]DATA1415!$C$2:$C$1048576,A104,[1]DATA1415!$E$2:$E$1048576,$A$166,[1]DATA1415!$F$2:$F$1048576,$B$166)-(SUMIFS([1]DATA1415!$I$2:$I$1048576,[1]DATA1415!$C$2:$C$1048576,A104,[1]DATA1415!$E$2:$E$1048576,$A$163,[1]DATA1415!$F$2:$F$1048576,$B$166)+ SUMIFS([1]DATA1415!$R$2:$R$1048576,[1]DATA1415!$C$2:$C$1048576,A104,[1]DATA1415!$E$2:$E$1048576,$A$163,[1]DATA1415!$F$2:$F$1048576,$B$166))</f>
        <v>22238</v>
      </c>
      <c r="J104" s="38">
        <f t="shared" si="182"/>
        <v>165</v>
      </c>
      <c r="K104" s="38">
        <f>ROUND(VLOOKUP($A104,'[1]TRG 1415'!$A$2:$N$119,7,FALSE)/12*$B$163,0)</f>
        <v>750</v>
      </c>
      <c r="L104" s="38">
        <f>SUMIFS([1]DATA1415!$N$2:$N$1048576,[1]DATA1415!$C$2:$C$1048576,A104,[1]DATA1415!$E$2:$E$1048576,$A$166,[1]DATA1415!$F$2:$F$1048576,$B$166)+ SUMIFS([1]DATA1415!$S$2:$S$1048576,[1]DATA1415!$C$2:$C$1048576,A104,[1]DATA1415!$E$2:$E$1048576,$A$166,[1]DATA1415!$F$2:$F$1048576,$B$166)-(SUMIFS([1]DATA1415!$N$2:$N$1048576,[1]DATA1415!$C$2:$C$1048576,A104,[1]DATA1415!$E$2:$E$1048576,$A$163,[1]DATA1415!$F$2:$F$1048576,$B$166)+ SUMIFS([1]DATA1415!$S$2:$S$1048576,[1]DATA1415!$C$2:$C$1048576,A104,[1]DATA1415!$E$2:$E$1048576,$A$163,[1]DATA1415!$F$2:$F$1048576,$B$166))</f>
        <v>110</v>
      </c>
      <c r="M104" s="38">
        <f t="shared" si="183"/>
        <v>15</v>
      </c>
      <c r="N104" s="38">
        <f>ROUND(VLOOKUP($A104,'[1]TRG 1415'!$A$2:$N$119,8,FALSE)/12*$B$163,0)</f>
        <v>750</v>
      </c>
      <c r="O104" s="38">
        <f>SUMIFS([1]DATA1415!$M$2:$M$1048576,[1]DATA1415!$C$2:$C$1048576,A104,[1]DATA1415!$E$2:$E$1048576,$A$166,[1]DATA1415!$F$2:$F$1048576,$B$166)-SUMIFS([1]DATA1415!$M$2:$M$1048576,[1]DATA1415!$C$2:$C$1048576,A104,[1]DATA1415!$E$2:$E$1048576,$A$163,[1]DATA1415!$F$2:$F$1048576,$B$166)</f>
        <v>754</v>
      </c>
      <c r="P104" s="38">
        <f t="shared" si="184"/>
        <v>101</v>
      </c>
      <c r="Q104" s="38">
        <f>ROUND(VLOOKUP($A104,'[1]TRG 1415'!$A$2:$N$119,9,FALSE)/12*$B$163,0)</f>
        <v>1200</v>
      </c>
      <c r="R104" s="38">
        <f>SUMIFS([1]DATA1415!$U$2:$U$1048576,[1]DATA1415!$C$2:$C$1048576,A104,[1]DATA1415!$E$2:$E$1048576,$A$166,[1]DATA1415!$F$2:$F$1048576,$B$166)-SUMIFS([1]DATA1415!$U$2:$U$1048576,[1]DATA1415!$C$2:$C$1048576,A104,[1]DATA1415!$E$2:$E$1048576,$A$163,[1]DATA1415!$F$2:$F$1048576,$B$166)</f>
        <v>1068</v>
      </c>
      <c r="S104" s="38">
        <f t="shared" si="185"/>
        <v>89</v>
      </c>
      <c r="T104" s="38">
        <f>ROUND(VLOOKUP($A104,'[1]TRG 1415'!$A$2:$N$119,11,FALSE)/12*$B$163,0)</f>
        <v>3000</v>
      </c>
      <c r="U104" s="38">
        <f>SUMIFS([1]DATA1415!$Y$2:$Y$1048576,[1]DATA1415!$C$2:$C$1048576,A104,[1]DATA1415!$E$2:$E$1048576,$A$166,[1]DATA1415!$F$2:$F$1048576,$B$166)-SUMIFS([1]DATA1415!$Y$2:$Y$1048576,[1]DATA1415!$C$2:$C$1048576,A104,[1]DATA1415!$E$2:$E$1048576,$A$163,[1]DATA1415!$F$2:$F$1048576,$B$166)</f>
        <v>3375</v>
      </c>
      <c r="V104" s="38">
        <f t="shared" si="186"/>
        <v>113</v>
      </c>
      <c r="W104" s="38">
        <f>ROUND(VLOOKUP($A104,'[1]TRG 1415'!$A$2:$N$119,10,FALSE)/12*$B$163,0)</f>
        <v>1500</v>
      </c>
      <c r="X104" s="38">
        <f>SUMIFS([1]DATA1415!$X$2:$X$1048576,[1]DATA1415!$C$2:$C$1048576,A104,[1]DATA1415!$E$2:$E$1048576,$A$166,[1]DATA1415!$F$2:$F$1048576,$B$166)-SUMIFS([1]DATA1415!$X$2:$X$1048576,[1]DATA1415!$C$2:$C$1048576,A104,[1]DATA1415!$E$2:$E$1048576,$A$163,[1]DATA1415!$F$2:$F$1048576,$B$166)</f>
        <v>182</v>
      </c>
      <c r="Y104" s="38">
        <f t="shared" si="187"/>
        <v>12</v>
      </c>
      <c r="Z104" s="38">
        <f>ROUND(VLOOKUP($A104,'[1]TRG 1415'!$A$2:$N$119,12,FALSE)/12*$B$163,0)</f>
        <v>900</v>
      </c>
      <c r="AA104" s="38">
        <f>SUMIFS([1]DATA1415!$Z$2:$Z$1048576,[1]DATA1415!$C$2:$C$1048576,A104,[1]DATA1415!$E$2:$E$1048576,$A$166,[1]DATA1415!$F$2:$F$1048576,$B$166)-SUMIFS([1]DATA1415!$Z$2:$Z$1048576,[1]DATA1415!$C$2:$C$1048576,A104,[1]DATA1415!$E$2:$E$1048576,$A$163,[1]DATA1415!$F$2:$F$1048576,$B$166)</f>
        <v>1215</v>
      </c>
      <c r="AB104" s="38">
        <f t="shared" si="188"/>
        <v>135</v>
      </c>
      <c r="AC104" s="38">
        <f>ROUND(VLOOKUP($A104,'[1]TRG 1415'!$A$2:$N$119,13,FALSE)/12*$B$163,0)</f>
        <v>57000</v>
      </c>
      <c r="AD104" s="38">
        <f>SUMIFS([1]DATA1415!$V$2:$V$1048576,[1]DATA1415!$C$2:$C$1048576,A104,[1]DATA1415!$E$2:$E$1048576,$A$166,[1]DATA1415!$F$2:$F$1048576,$B$166)-SUMIFS([1]DATA1415!$V$2:$V$1048576,[1]DATA1415!$C$2:$C$1048576,A104,[1]DATA1415!$E$2:$E$1048576,$A$163,[1]DATA1415!$F$2:$F$1048576,$B$166)</f>
        <v>98937</v>
      </c>
      <c r="AE104" s="38">
        <f t="shared" si="189"/>
        <v>174</v>
      </c>
      <c r="AF104" s="38">
        <f>IF(VLOOKUP($A104,'[1]TRG 1415'!$A$2:$N$119,4,FALSE)&gt;0,80,0)</f>
        <v>80</v>
      </c>
      <c r="AG104" s="39">
        <f>ROUND((SUMIFS([1]DATA1415!$L$2:$L$1048576,[1]DATA1415!$C$2:$C$1048576,A104,[1]DATA1415!$E$2:$E$1048576,$A$166,[1]DATA1415!$F$2:$F$1048576,$B$166)-SUMIFS([1]DATA1415!$L$2:$L$1048576,[1]DATA1415!$C$2:$C$1048576,A104,[1]DATA1415!$E$2:$E$1048576,$A$163,[1]DATA1415!$F$2:$F$1048576,$B$166))*100/(VLOOKUP($A104,'[1]TRG 1415'!$A$2:$N$119,4,FALSE)*$H$162),0)</f>
        <v>105</v>
      </c>
      <c r="AH104" s="38">
        <f t="shared" si="190"/>
        <v>131</v>
      </c>
      <c r="AI104" s="39">
        <f t="shared" si="191"/>
        <v>103</v>
      </c>
      <c r="AJ104" s="40" t="str">
        <f t="shared" si="192"/>
        <v>A</v>
      </c>
      <c r="AK104" s="41"/>
      <c r="AL104" s="42"/>
      <c r="AM104" s="43"/>
      <c r="AN104" s="41"/>
      <c r="AO104" s="44">
        <f>VLOOKUP(A104,'[1]TRG 1415'!$A$2:$N$119,14,FALSE)</f>
        <v>10</v>
      </c>
      <c r="AS104" s="45" t="str">
        <f t="shared" si="193"/>
        <v>A</v>
      </c>
      <c r="AT104" s="41">
        <f t="shared" si="129"/>
        <v>1</v>
      </c>
      <c r="AU104" s="41" t="str">
        <f t="shared" si="127"/>
        <v/>
      </c>
      <c r="AV104" s="41" t="str">
        <f t="shared" si="128"/>
        <v/>
      </c>
      <c r="AW104" s="41">
        <f t="shared" si="194"/>
        <v>10</v>
      </c>
    </row>
    <row r="105" spans="1:50" ht="21" outlineLevel="2">
      <c r="A105" s="34">
        <v>1006</v>
      </c>
      <c r="B105" s="35" t="s">
        <v>55</v>
      </c>
      <c r="C105" s="36" t="s">
        <v>144</v>
      </c>
      <c r="D105" s="37">
        <v>30</v>
      </c>
      <c r="E105" s="38">
        <f>ROUND(VLOOKUP($A105,'[1]TRG 1415'!$A$2:$N$119,5,FALSE)/12*$B$163,0)</f>
        <v>67500</v>
      </c>
      <c r="F105" s="38">
        <f>SUMIFS([1]DATA1415!$G$2:$G$1048576,[1]DATA1415!$C$2:$C$1048576,A105,[1]DATA1415!$E$2:$E$1048576,$A$166,[1]DATA1415!$F$2:$F$1048576,$B$166)+ SUMIFS([1]DATA1415!$H$2:$H$1048576,[1]DATA1415!$C$2:$C$1048576,A105,[1]DATA1415!$E$2:$E$1048576,$A$166,[1]DATA1415!$F$2:$F$1048576,$B$166)+SUMIFS([1]DATA1415!$Q$2:$Q$1048576,[1]DATA1415!$C$2:$C$1048576,A105,[1]DATA1415!$E$2:$E$1048576,$A$166,[1]DATA1415!$F$2:$F$1048576,$B$166)-(SUMIFS([1]DATA1415!$G$2:$G$1048576,[1]DATA1415!$C$2:$C$1048576,A105,[1]DATA1415!$E$2:$E$1048576,$A$163,[1]DATA1415!$F$2:$F$1048576,$B$166)+ SUMIFS([1]DATA1415!$H$2:$H$1048576,[1]DATA1415!$C$2:$C$1048576,A105,[1]DATA1415!$E$2:$E$1048576,$A$163,[1]DATA1415!$F$2:$F$1048576,$B$166)+SUMIFS([1]DATA1415!$Q$2:$Q$1048576,[1]DATA1415!$C$2:$C$1048576,A105,[1]DATA1415!$E$2:$E$1048576,$A$163,[1]DATA1415!$F$2:$F$1048576,$B$166))</f>
        <v>69245</v>
      </c>
      <c r="G105" s="38">
        <f t="shared" si="181"/>
        <v>103</v>
      </c>
      <c r="H105" s="38">
        <f>ROUND(VLOOKUP($A105,'[1]TRG 1415'!$A$2:$N$119,6,FALSE)/12*$B$163,0)</f>
        <v>4200</v>
      </c>
      <c r="I105" s="38">
        <f>SUMIFS([1]DATA1415!$I$2:$I$1048576,[1]DATA1415!$C$2:$C$1048576,A105,[1]DATA1415!$E$2:$E$1048576,$A$166,[1]DATA1415!$F$2:$F$1048576,$B$166)+ SUMIFS([1]DATA1415!$R$2:$R$1048576,[1]DATA1415!$C$2:$C$1048576,A105,[1]DATA1415!$E$2:$E$1048576,$A$166,[1]DATA1415!$F$2:$F$1048576,$B$166)-(SUMIFS([1]DATA1415!$I$2:$I$1048576,[1]DATA1415!$C$2:$C$1048576,A105,[1]DATA1415!$E$2:$E$1048576,$A$163,[1]DATA1415!$F$2:$F$1048576,$B$166)+ SUMIFS([1]DATA1415!$R$2:$R$1048576,[1]DATA1415!$C$2:$C$1048576,A105,[1]DATA1415!$E$2:$E$1048576,$A$163,[1]DATA1415!$F$2:$F$1048576,$B$166))</f>
        <v>4382</v>
      </c>
      <c r="J105" s="38">
        <f t="shared" si="182"/>
        <v>104</v>
      </c>
      <c r="K105" s="38">
        <f>ROUND(VLOOKUP($A105,'[1]TRG 1415'!$A$2:$N$119,7,FALSE)/12*$B$163,0)</f>
        <v>0</v>
      </c>
      <c r="L105" s="38">
        <f>SUMIFS([1]DATA1415!$N$2:$N$1048576,[1]DATA1415!$C$2:$C$1048576,A105,[1]DATA1415!$E$2:$E$1048576,$A$166,[1]DATA1415!$F$2:$F$1048576,$B$166)+ SUMIFS([1]DATA1415!$S$2:$S$1048576,[1]DATA1415!$C$2:$C$1048576,A105,[1]DATA1415!$E$2:$E$1048576,$A$166,[1]DATA1415!$F$2:$F$1048576,$B$166)-(SUMIFS([1]DATA1415!$N$2:$N$1048576,[1]DATA1415!$C$2:$C$1048576,A105,[1]DATA1415!$E$2:$E$1048576,$A$163,[1]DATA1415!$F$2:$F$1048576,$B$166)+ SUMIFS([1]DATA1415!$S$2:$S$1048576,[1]DATA1415!$C$2:$C$1048576,A105,[1]DATA1415!$E$2:$E$1048576,$A$163,[1]DATA1415!$F$2:$F$1048576,$B$166))</f>
        <v>6</v>
      </c>
      <c r="M105" s="38">
        <f t="shared" si="183"/>
        <v>0</v>
      </c>
      <c r="N105" s="38">
        <f>ROUND(VLOOKUP($A105,'[1]TRG 1415'!$A$2:$N$119,8,FALSE)/12*$B$163,0)</f>
        <v>300</v>
      </c>
      <c r="O105" s="38">
        <f>SUMIFS([1]DATA1415!$M$2:$M$1048576,[1]DATA1415!$C$2:$C$1048576,A105,[1]DATA1415!$E$2:$E$1048576,$A$166,[1]DATA1415!$F$2:$F$1048576,$B$166)-SUMIFS([1]DATA1415!$M$2:$M$1048576,[1]DATA1415!$C$2:$C$1048576,A105,[1]DATA1415!$E$2:$E$1048576,$A$163,[1]DATA1415!$F$2:$F$1048576,$B$166)</f>
        <v>127</v>
      </c>
      <c r="P105" s="38">
        <f t="shared" si="184"/>
        <v>42</v>
      </c>
      <c r="Q105" s="38">
        <f>ROUND(VLOOKUP($A105,'[1]TRG 1415'!$A$2:$N$119,9,FALSE)/12*$B$163,0)</f>
        <v>300</v>
      </c>
      <c r="R105" s="38">
        <f>SUMIFS([1]DATA1415!$U$2:$U$1048576,[1]DATA1415!$C$2:$C$1048576,A105,[1]DATA1415!$E$2:$E$1048576,$A$166,[1]DATA1415!$F$2:$F$1048576,$B$166)-SUMIFS([1]DATA1415!$U$2:$U$1048576,[1]DATA1415!$C$2:$C$1048576,A105,[1]DATA1415!$E$2:$E$1048576,$A$163,[1]DATA1415!$F$2:$F$1048576,$B$166)</f>
        <v>244</v>
      </c>
      <c r="S105" s="38">
        <f t="shared" si="185"/>
        <v>81</v>
      </c>
      <c r="T105" s="38">
        <f>ROUND(VLOOKUP($A105,'[1]TRG 1415'!$A$2:$N$119,11,FALSE)/12*$B$163,0)</f>
        <v>900</v>
      </c>
      <c r="U105" s="38">
        <f>SUMIFS([1]DATA1415!$Y$2:$Y$1048576,[1]DATA1415!$C$2:$C$1048576,A105,[1]DATA1415!$E$2:$E$1048576,$A$166,[1]DATA1415!$F$2:$F$1048576,$B$166)-SUMIFS([1]DATA1415!$Y$2:$Y$1048576,[1]DATA1415!$C$2:$C$1048576,A105,[1]DATA1415!$E$2:$E$1048576,$A$163,[1]DATA1415!$F$2:$F$1048576,$B$166)</f>
        <v>1198</v>
      </c>
      <c r="V105" s="38">
        <f t="shared" si="186"/>
        <v>133</v>
      </c>
      <c r="W105" s="38">
        <f>ROUND(VLOOKUP($A105,'[1]TRG 1415'!$A$2:$N$119,10,FALSE)/12*$B$163,0)</f>
        <v>0</v>
      </c>
      <c r="X105" s="38">
        <f>SUMIFS([1]DATA1415!$X$2:$X$1048576,[1]DATA1415!$C$2:$C$1048576,A105,[1]DATA1415!$E$2:$E$1048576,$A$166,[1]DATA1415!$F$2:$F$1048576,$B$166)-SUMIFS([1]DATA1415!$X$2:$X$1048576,[1]DATA1415!$C$2:$C$1048576,A105,[1]DATA1415!$E$2:$E$1048576,$A$163,[1]DATA1415!$F$2:$F$1048576,$B$166)</f>
        <v>0</v>
      </c>
      <c r="Y105" s="38">
        <f t="shared" si="187"/>
        <v>0</v>
      </c>
      <c r="Z105" s="38">
        <f>ROUND(VLOOKUP($A105,'[1]TRG 1415'!$A$2:$N$119,12,FALSE)/12*$B$163,0)</f>
        <v>0</v>
      </c>
      <c r="AA105" s="38">
        <f>SUMIFS([1]DATA1415!$Z$2:$Z$1048576,[1]DATA1415!$C$2:$C$1048576,A105,[1]DATA1415!$E$2:$E$1048576,$A$166,[1]DATA1415!$F$2:$F$1048576,$B$166)-SUMIFS([1]DATA1415!$Z$2:$Z$1048576,[1]DATA1415!$C$2:$C$1048576,A105,[1]DATA1415!$E$2:$E$1048576,$A$163,[1]DATA1415!$F$2:$F$1048576,$B$166)</f>
        <v>23</v>
      </c>
      <c r="AB105" s="38">
        <f t="shared" si="188"/>
        <v>0</v>
      </c>
      <c r="AC105" s="38">
        <f>ROUND(VLOOKUP($A105,'[1]TRG 1415'!$A$2:$N$119,13,FALSE)/12*$B$163,0)</f>
        <v>14400</v>
      </c>
      <c r="AD105" s="38">
        <f>SUMIFS([1]DATA1415!$V$2:$V$1048576,[1]DATA1415!$C$2:$C$1048576,A105,[1]DATA1415!$E$2:$E$1048576,$A$166,[1]DATA1415!$F$2:$F$1048576,$B$166)-SUMIFS([1]DATA1415!$V$2:$V$1048576,[1]DATA1415!$C$2:$C$1048576,A105,[1]DATA1415!$E$2:$E$1048576,$A$163,[1]DATA1415!$F$2:$F$1048576,$B$166)</f>
        <v>22256</v>
      </c>
      <c r="AE105" s="38">
        <f t="shared" si="189"/>
        <v>155</v>
      </c>
      <c r="AF105" s="38">
        <f>IF(VLOOKUP($A105,'[1]TRG 1415'!$A$2:$N$119,4,FALSE)&gt;0,80,0)</f>
        <v>80</v>
      </c>
      <c r="AG105" s="39">
        <f>ROUND((SUMIFS([1]DATA1415!$L$2:$L$1048576,[1]DATA1415!$C$2:$C$1048576,A105,[1]DATA1415!$E$2:$E$1048576,$A$166,[1]DATA1415!$F$2:$F$1048576,$B$166)-SUMIFS([1]DATA1415!$L$2:$L$1048576,[1]DATA1415!$C$2:$C$1048576,A105,[1]DATA1415!$E$2:$E$1048576,$A$163,[1]DATA1415!$F$2:$F$1048576,$B$166))*100/(VLOOKUP($A105,'[1]TRG 1415'!$A$2:$N$119,4,FALSE)*$H$162),0)</f>
        <v>76</v>
      </c>
      <c r="AH105" s="38">
        <f t="shared" si="190"/>
        <v>95</v>
      </c>
      <c r="AI105" s="39">
        <f t="shared" si="191"/>
        <v>102</v>
      </c>
      <c r="AJ105" s="40" t="str">
        <f t="shared" si="192"/>
        <v>A</v>
      </c>
      <c r="AK105" s="41"/>
      <c r="AL105" s="42"/>
      <c r="AM105" s="43"/>
      <c r="AN105" s="41"/>
      <c r="AO105" s="44">
        <f>VLOOKUP(A105,'[1]TRG 1415'!$A$2:$N$119,14,FALSE)</f>
        <v>7</v>
      </c>
      <c r="AS105" s="45" t="str">
        <f t="shared" si="193"/>
        <v>A</v>
      </c>
      <c r="AT105" s="41">
        <f t="shared" si="129"/>
        <v>1</v>
      </c>
      <c r="AU105" s="41" t="str">
        <f t="shared" si="127"/>
        <v/>
      </c>
      <c r="AV105" s="41" t="str">
        <f t="shared" si="128"/>
        <v/>
      </c>
      <c r="AW105" s="41">
        <f t="shared" si="194"/>
        <v>10</v>
      </c>
    </row>
    <row r="106" spans="1:50" ht="21" outlineLevel="2">
      <c r="A106" s="34">
        <v>1007</v>
      </c>
      <c r="B106" s="35" t="s">
        <v>55</v>
      </c>
      <c r="C106" s="36" t="s">
        <v>145</v>
      </c>
      <c r="D106" s="37">
        <v>50</v>
      </c>
      <c r="E106" s="38">
        <f>ROUND(VLOOKUP($A106,'[1]TRG 1415'!$A$2:$N$119,5,FALSE)/12*$B$163,0)</f>
        <v>105000</v>
      </c>
      <c r="F106" s="38">
        <f>SUMIFS([1]DATA1415!$G$2:$G$1048576,[1]DATA1415!$C$2:$C$1048576,A106,[1]DATA1415!$E$2:$E$1048576,$A$166,[1]DATA1415!$F$2:$F$1048576,$B$166)+ SUMIFS([1]DATA1415!$H$2:$H$1048576,[1]DATA1415!$C$2:$C$1048576,A106,[1]DATA1415!$E$2:$E$1048576,$A$166,[1]DATA1415!$F$2:$F$1048576,$B$166)+SUMIFS([1]DATA1415!$Q$2:$Q$1048576,[1]DATA1415!$C$2:$C$1048576,A106,[1]DATA1415!$E$2:$E$1048576,$A$166,[1]DATA1415!$F$2:$F$1048576,$B$166)-(SUMIFS([1]DATA1415!$G$2:$G$1048576,[1]DATA1415!$C$2:$C$1048576,A106,[1]DATA1415!$E$2:$E$1048576,$A$163,[1]DATA1415!$F$2:$F$1048576,$B$166)+ SUMIFS([1]DATA1415!$H$2:$H$1048576,[1]DATA1415!$C$2:$C$1048576,A106,[1]DATA1415!$E$2:$E$1048576,$A$163,[1]DATA1415!$F$2:$F$1048576,$B$166)+SUMIFS([1]DATA1415!$Q$2:$Q$1048576,[1]DATA1415!$C$2:$C$1048576,A106,[1]DATA1415!$E$2:$E$1048576,$A$163,[1]DATA1415!$F$2:$F$1048576,$B$166))</f>
        <v>57868</v>
      </c>
      <c r="G106" s="38">
        <f t="shared" si="181"/>
        <v>55</v>
      </c>
      <c r="H106" s="38">
        <f>ROUND(VLOOKUP($A106,'[1]TRG 1415'!$A$2:$N$119,6,FALSE)/12*$B$163,0)</f>
        <v>8100</v>
      </c>
      <c r="I106" s="38">
        <f>SUMIFS([1]DATA1415!$I$2:$I$1048576,[1]DATA1415!$C$2:$C$1048576,A106,[1]DATA1415!$E$2:$E$1048576,$A$166,[1]DATA1415!$F$2:$F$1048576,$B$166)+ SUMIFS([1]DATA1415!$R$2:$R$1048576,[1]DATA1415!$C$2:$C$1048576,A106,[1]DATA1415!$E$2:$E$1048576,$A$166,[1]DATA1415!$F$2:$F$1048576,$B$166)-(SUMIFS([1]DATA1415!$I$2:$I$1048576,[1]DATA1415!$C$2:$C$1048576,A106,[1]DATA1415!$E$2:$E$1048576,$A$163,[1]DATA1415!$F$2:$F$1048576,$B$166)+ SUMIFS([1]DATA1415!$R$2:$R$1048576,[1]DATA1415!$C$2:$C$1048576,A106,[1]DATA1415!$E$2:$E$1048576,$A$163,[1]DATA1415!$F$2:$F$1048576,$B$166))</f>
        <v>10531</v>
      </c>
      <c r="J106" s="38">
        <f t="shared" si="182"/>
        <v>130</v>
      </c>
      <c r="K106" s="38">
        <f>ROUND(VLOOKUP($A106,'[1]TRG 1415'!$A$2:$N$119,7,FALSE)/12*$B$163,0)</f>
        <v>300</v>
      </c>
      <c r="L106" s="38">
        <f>SUMIFS([1]DATA1415!$N$2:$N$1048576,[1]DATA1415!$C$2:$C$1048576,A106,[1]DATA1415!$E$2:$E$1048576,$A$166,[1]DATA1415!$F$2:$F$1048576,$B$166)+ SUMIFS([1]DATA1415!$S$2:$S$1048576,[1]DATA1415!$C$2:$C$1048576,A106,[1]DATA1415!$E$2:$E$1048576,$A$166,[1]DATA1415!$F$2:$F$1048576,$B$166)-(SUMIFS([1]DATA1415!$N$2:$N$1048576,[1]DATA1415!$C$2:$C$1048576,A106,[1]DATA1415!$E$2:$E$1048576,$A$163,[1]DATA1415!$F$2:$F$1048576,$B$166)+ SUMIFS([1]DATA1415!$S$2:$S$1048576,[1]DATA1415!$C$2:$C$1048576,A106,[1]DATA1415!$E$2:$E$1048576,$A$163,[1]DATA1415!$F$2:$F$1048576,$B$166))</f>
        <v>133</v>
      </c>
      <c r="M106" s="38">
        <f t="shared" si="183"/>
        <v>44</v>
      </c>
      <c r="N106" s="38">
        <f>ROUND(VLOOKUP($A106,'[1]TRG 1415'!$A$2:$N$119,8,FALSE)/12*$B$163,0)</f>
        <v>392</v>
      </c>
      <c r="O106" s="38">
        <f>SUMIFS([1]DATA1415!$M$2:$M$1048576,[1]DATA1415!$C$2:$C$1048576,A106,[1]DATA1415!$E$2:$E$1048576,$A$166,[1]DATA1415!$F$2:$F$1048576,$B$166)-SUMIFS([1]DATA1415!$M$2:$M$1048576,[1]DATA1415!$C$2:$C$1048576,A106,[1]DATA1415!$E$2:$E$1048576,$A$163,[1]DATA1415!$F$2:$F$1048576,$B$166)</f>
        <v>260</v>
      </c>
      <c r="P106" s="38">
        <f t="shared" si="184"/>
        <v>66</v>
      </c>
      <c r="Q106" s="38">
        <f>ROUND(VLOOKUP($A106,'[1]TRG 1415'!$A$2:$N$119,9,FALSE)/12*$B$163,0)</f>
        <v>600</v>
      </c>
      <c r="R106" s="38">
        <f>SUMIFS([1]DATA1415!$U$2:$U$1048576,[1]DATA1415!$C$2:$C$1048576,A106,[1]DATA1415!$E$2:$E$1048576,$A$166,[1]DATA1415!$F$2:$F$1048576,$B$166)-SUMIFS([1]DATA1415!$U$2:$U$1048576,[1]DATA1415!$C$2:$C$1048576,A106,[1]DATA1415!$E$2:$E$1048576,$A$163,[1]DATA1415!$F$2:$F$1048576,$B$166)</f>
        <v>186</v>
      </c>
      <c r="S106" s="38">
        <f t="shared" si="185"/>
        <v>31</v>
      </c>
      <c r="T106" s="38">
        <f>ROUND(VLOOKUP($A106,'[1]TRG 1415'!$A$2:$N$119,11,FALSE)/12*$B$163,0)</f>
        <v>1500</v>
      </c>
      <c r="U106" s="38">
        <f>SUMIFS([1]DATA1415!$Y$2:$Y$1048576,[1]DATA1415!$C$2:$C$1048576,A106,[1]DATA1415!$E$2:$E$1048576,$A$166,[1]DATA1415!$F$2:$F$1048576,$B$166)-SUMIFS([1]DATA1415!$Y$2:$Y$1048576,[1]DATA1415!$C$2:$C$1048576,A106,[1]DATA1415!$E$2:$E$1048576,$A$163,[1]DATA1415!$F$2:$F$1048576,$B$166)</f>
        <v>683</v>
      </c>
      <c r="V106" s="38">
        <f t="shared" si="186"/>
        <v>46</v>
      </c>
      <c r="W106" s="38">
        <f>ROUND(VLOOKUP($A106,'[1]TRG 1415'!$A$2:$N$119,10,FALSE)/12*$B$163,0)</f>
        <v>300</v>
      </c>
      <c r="X106" s="38">
        <f>SUMIFS([1]DATA1415!$X$2:$X$1048576,[1]DATA1415!$C$2:$C$1048576,A106,[1]DATA1415!$E$2:$E$1048576,$A$166,[1]DATA1415!$F$2:$F$1048576,$B$166)-SUMIFS([1]DATA1415!$X$2:$X$1048576,[1]DATA1415!$C$2:$C$1048576,A106,[1]DATA1415!$E$2:$E$1048576,$A$163,[1]DATA1415!$F$2:$F$1048576,$B$166)</f>
        <v>51</v>
      </c>
      <c r="Y106" s="38">
        <f t="shared" si="187"/>
        <v>17</v>
      </c>
      <c r="Z106" s="38">
        <f>ROUND(VLOOKUP($A106,'[1]TRG 1415'!$A$2:$N$119,12,FALSE)/12*$B$163,0)</f>
        <v>0</v>
      </c>
      <c r="AA106" s="38">
        <f>SUMIFS([1]DATA1415!$Z$2:$Z$1048576,[1]DATA1415!$C$2:$C$1048576,A106,[1]DATA1415!$E$2:$E$1048576,$A$166,[1]DATA1415!$F$2:$F$1048576,$B$166)-SUMIFS([1]DATA1415!$Z$2:$Z$1048576,[1]DATA1415!$C$2:$C$1048576,A106,[1]DATA1415!$E$2:$E$1048576,$A$163,[1]DATA1415!$F$2:$F$1048576,$B$166)</f>
        <v>61</v>
      </c>
      <c r="AB106" s="38">
        <f t="shared" si="188"/>
        <v>0</v>
      </c>
      <c r="AC106" s="38">
        <f>ROUND(VLOOKUP($A106,'[1]TRG 1415'!$A$2:$N$119,13,FALSE)/12*$B$163,0)</f>
        <v>24000</v>
      </c>
      <c r="AD106" s="38">
        <f>SUMIFS([1]DATA1415!$V$2:$V$1048576,[1]DATA1415!$C$2:$C$1048576,A106,[1]DATA1415!$E$2:$E$1048576,$A$166,[1]DATA1415!$F$2:$F$1048576,$B$166)-SUMIFS([1]DATA1415!$V$2:$V$1048576,[1]DATA1415!$C$2:$C$1048576,A106,[1]DATA1415!$E$2:$E$1048576,$A$163,[1]DATA1415!$F$2:$F$1048576,$B$166)</f>
        <v>20299</v>
      </c>
      <c r="AE106" s="38">
        <f t="shared" si="189"/>
        <v>85</v>
      </c>
      <c r="AF106" s="38">
        <f>IF(VLOOKUP($A106,'[1]TRG 1415'!$A$2:$N$119,4,FALSE)&gt;0,80,0)</f>
        <v>80</v>
      </c>
      <c r="AG106" s="39">
        <f>ROUND((SUMIFS([1]DATA1415!$L$2:$L$1048576,[1]DATA1415!$C$2:$C$1048576,A106,[1]DATA1415!$E$2:$E$1048576,$A$166,[1]DATA1415!$F$2:$F$1048576,$B$166)-SUMIFS([1]DATA1415!$L$2:$L$1048576,[1]DATA1415!$C$2:$C$1048576,A106,[1]DATA1415!$E$2:$E$1048576,$A$163,[1]DATA1415!$F$2:$F$1048576,$B$166))*100/(VLOOKUP($A106,'[1]TRG 1415'!$A$2:$N$119,4,FALSE)*$H$162),0)</f>
        <v>97</v>
      </c>
      <c r="AH106" s="38">
        <f t="shared" si="190"/>
        <v>121</v>
      </c>
      <c r="AI106" s="39">
        <f t="shared" si="191"/>
        <v>66</v>
      </c>
      <c r="AJ106" s="40" t="str">
        <f t="shared" si="192"/>
        <v>C</v>
      </c>
      <c r="AK106" s="41"/>
      <c r="AL106" s="42"/>
      <c r="AM106" s="43"/>
      <c r="AN106" s="41"/>
      <c r="AO106" s="44">
        <f>VLOOKUP(A106,'[1]TRG 1415'!$A$2:$N$119,14,FALSE)</f>
        <v>9</v>
      </c>
      <c r="AS106" s="45" t="str">
        <f t="shared" si="193"/>
        <v>C</v>
      </c>
      <c r="AT106" s="41" t="str">
        <f t="shared" si="129"/>
        <v/>
      </c>
      <c r="AU106" s="41" t="str">
        <f t="shared" si="127"/>
        <v/>
      </c>
      <c r="AV106" s="41">
        <f t="shared" si="128"/>
        <v>1</v>
      </c>
      <c r="AW106" s="41">
        <f t="shared" si="194"/>
        <v>10</v>
      </c>
    </row>
    <row r="107" spans="1:50" ht="21" outlineLevel="2">
      <c r="A107" s="34">
        <v>1008</v>
      </c>
      <c r="B107" s="35" t="s">
        <v>55</v>
      </c>
      <c r="C107" s="36" t="s">
        <v>146</v>
      </c>
      <c r="D107" s="37">
        <v>50</v>
      </c>
      <c r="E107" s="38">
        <f>ROUND(VLOOKUP($A107,'[1]TRG 1415'!$A$2:$N$119,5,FALSE)/12*$B$163,0)</f>
        <v>105000</v>
      </c>
      <c r="F107" s="38">
        <f>SUMIFS([1]DATA1415!$G$2:$G$1048576,[1]DATA1415!$C$2:$C$1048576,A107,[1]DATA1415!$E$2:$E$1048576,$A$166,[1]DATA1415!$F$2:$F$1048576,$B$166)+ SUMIFS([1]DATA1415!$H$2:$H$1048576,[1]DATA1415!$C$2:$C$1048576,A107,[1]DATA1415!$E$2:$E$1048576,$A$166,[1]DATA1415!$F$2:$F$1048576,$B$166)+SUMIFS([1]DATA1415!$Q$2:$Q$1048576,[1]DATA1415!$C$2:$C$1048576,A107,[1]DATA1415!$E$2:$E$1048576,$A$166,[1]DATA1415!$F$2:$F$1048576,$B$166)-(SUMIFS([1]DATA1415!$G$2:$G$1048576,[1]DATA1415!$C$2:$C$1048576,A107,[1]DATA1415!$E$2:$E$1048576,$A$163,[1]DATA1415!$F$2:$F$1048576,$B$166)+ SUMIFS([1]DATA1415!$H$2:$H$1048576,[1]DATA1415!$C$2:$C$1048576,A107,[1]DATA1415!$E$2:$E$1048576,$A$163,[1]DATA1415!$F$2:$F$1048576,$B$166)+SUMIFS([1]DATA1415!$Q$2:$Q$1048576,[1]DATA1415!$C$2:$C$1048576,A107,[1]DATA1415!$E$2:$E$1048576,$A$163,[1]DATA1415!$F$2:$F$1048576,$B$166))</f>
        <v>99734</v>
      </c>
      <c r="G107" s="38">
        <f t="shared" si="181"/>
        <v>95</v>
      </c>
      <c r="H107" s="38">
        <f>ROUND(VLOOKUP($A107,'[1]TRG 1415'!$A$2:$N$119,6,FALSE)/12*$B$163,0)</f>
        <v>8100</v>
      </c>
      <c r="I107" s="38">
        <f>SUMIFS([1]DATA1415!$I$2:$I$1048576,[1]DATA1415!$C$2:$C$1048576,A107,[1]DATA1415!$E$2:$E$1048576,$A$166,[1]DATA1415!$F$2:$F$1048576,$B$166)+ SUMIFS([1]DATA1415!$R$2:$R$1048576,[1]DATA1415!$C$2:$C$1048576,A107,[1]DATA1415!$E$2:$E$1048576,$A$166,[1]DATA1415!$F$2:$F$1048576,$B$166)-(SUMIFS([1]DATA1415!$I$2:$I$1048576,[1]DATA1415!$C$2:$C$1048576,A107,[1]DATA1415!$E$2:$E$1048576,$A$163,[1]DATA1415!$F$2:$F$1048576,$B$166)+ SUMIFS([1]DATA1415!$R$2:$R$1048576,[1]DATA1415!$C$2:$C$1048576,A107,[1]DATA1415!$E$2:$E$1048576,$A$163,[1]DATA1415!$F$2:$F$1048576,$B$166))</f>
        <v>7301</v>
      </c>
      <c r="J107" s="38">
        <f t="shared" si="182"/>
        <v>90</v>
      </c>
      <c r="K107" s="38">
        <f>ROUND(VLOOKUP($A107,'[1]TRG 1415'!$A$2:$N$119,7,FALSE)/12*$B$163,0)</f>
        <v>300</v>
      </c>
      <c r="L107" s="38">
        <f>SUMIFS([1]DATA1415!$N$2:$N$1048576,[1]DATA1415!$C$2:$C$1048576,A107,[1]DATA1415!$E$2:$E$1048576,$A$166,[1]DATA1415!$F$2:$F$1048576,$B$166)+ SUMIFS([1]DATA1415!$S$2:$S$1048576,[1]DATA1415!$C$2:$C$1048576,A107,[1]DATA1415!$E$2:$E$1048576,$A$166,[1]DATA1415!$F$2:$F$1048576,$B$166)-(SUMIFS([1]DATA1415!$N$2:$N$1048576,[1]DATA1415!$C$2:$C$1048576,A107,[1]DATA1415!$E$2:$E$1048576,$A$163,[1]DATA1415!$F$2:$F$1048576,$B$166)+ SUMIFS([1]DATA1415!$S$2:$S$1048576,[1]DATA1415!$C$2:$C$1048576,A107,[1]DATA1415!$E$2:$E$1048576,$A$163,[1]DATA1415!$F$2:$F$1048576,$B$166))</f>
        <v>69</v>
      </c>
      <c r="M107" s="38">
        <f t="shared" si="183"/>
        <v>23</v>
      </c>
      <c r="N107" s="38">
        <f>ROUND(VLOOKUP($A107,'[1]TRG 1415'!$A$2:$N$119,8,FALSE)/12*$B$163,0)</f>
        <v>392</v>
      </c>
      <c r="O107" s="38">
        <f>SUMIFS([1]DATA1415!$M$2:$M$1048576,[1]DATA1415!$C$2:$C$1048576,A107,[1]DATA1415!$E$2:$E$1048576,$A$166,[1]DATA1415!$F$2:$F$1048576,$B$166)-SUMIFS([1]DATA1415!$M$2:$M$1048576,[1]DATA1415!$C$2:$C$1048576,A107,[1]DATA1415!$E$2:$E$1048576,$A$163,[1]DATA1415!$F$2:$F$1048576,$B$166)</f>
        <v>461</v>
      </c>
      <c r="P107" s="38">
        <f t="shared" si="184"/>
        <v>118</v>
      </c>
      <c r="Q107" s="38">
        <f>ROUND(VLOOKUP($A107,'[1]TRG 1415'!$A$2:$N$119,9,FALSE)/12*$B$163,0)</f>
        <v>600</v>
      </c>
      <c r="R107" s="38">
        <f>SUMIFS([1]DATA1415!$U$2:$U$1048576,[1]DATA1415!$C$2:$C$1048576,A107,[1]DATA1415!$E$2:$E$1048576,$A$166,[1]DATA1415!$F$2:$F$1048576,$B$166)-SUMIFS([1]DATA1415!$U$2:$U$1048576,[1]DATA1415!$C$2:$C$1048576,A107,[1]DATA1415!$E$2:$E$1048576,$A$163,[1]DATA1415!$F$2:$F$1048576,$B$166)</f>
        <v>704</v>
      </c>
      <c r="S107" s="38">
        <f t="shared" si="185"/>
        <v>117</v>
      </c>
      <c r="T107" s="38">
        <f>ROUND(VLOOKUP($A107,'[1]TRG 1415'!$A$2:$N$119,11,FALSE)/12*$B$163,0)</f>
        <v>1500</v>
      </c>
      <c r="U107" s="38">
        <f>SUMIFS([1]DATA1415!$Y$2:$Y$1048576,[1]DATA1415!$C$2:$C$1048576,A107,[1]DATA1415!$E$2:$E$1048576,$A$166,[1]DATA1415!$F$2:$F$1048576,$B$166)-SUMIFS([1]DATA1415!$Y$2:$Y$1048576,[1]DATA1415!$C$2:$C$1048576,A107,[1]DATA1415!$E$2:$E$1048576,$A$163,[1]DATA1415!$F$2:$F$1048576,$B$166)</f>
        <v>1358</v>
      </c>
      <c r="V107" s="38">
        <f t="shared" si="186"/>
        <v>91</v>
      </c>
      <c r="W107" s="38">
        <f>ROUND(VLOOKUP($A107,'[1]TRG 1415'!$A$2:$N$119,10,FALSE)/12*$B$163,0)</f>
        <v>300</v>
      </c>
      <c r="X107" s="38">
        <f>SUMIFS([1]DATA1415!$X$2:$X$1048576,[1]DATA1415!$C$2:$C$1048576,A107,[1]DATA1415!$E$2:$E$1048576,$A$166,[1]DATA1415!$F$2:$F$1048576,$B$166)-SUMIFS([1]DATA1415!$X$2:$X$1048576,[1]DATA1415!$C$2:$C$1048576,A107,[1]DATA1415!$E$2:$E$1048576,$A$163,[1]DATA1415!$F$2:$F$1048576,$B$166)</f>
        <v>864</v>
      </c>
      <c r="Y107" s="38">
        <f t="shared" si="187"/>
        <v>288</v>
      </c>
      <c r="Z107" s="38">
        <f>ROUND(VLOOKUP($A107,'[1]TRG 1415'!$A$2:$N$119,12,FALSE)/12*$B$163,0)</f>
        <v>300</v>
      </c>
      <c r="AA107" s="38">
        <f>SUMIFS([1]DATA1415!$Z$2:$Z$1048576,[1]DATA1415!$C$2:$C$1048576,A107,[1]DATA1415!$E$2:$E$1048576,$A$166,[1]DATA1415!$F$2:$F$1048576,$B$166)-SUMIFS([1]DATA1415!$Z$2:$Z$1048576,[1]DATA1415!$C$2:$C$1048576,A107,[1]DATA1415!$E$2:$E$1048576,$A$163,[1]DATA1415!$F$2:$F$1048576,$B$166)</f>
        <v>400</v>
      </c>
      <c r="AB107" s="38">
        <f t="shared" si="188"/>
        <v>133</v>
      </c>
      <c r="AC107" s="38">
        <f>ROUND(VLOOKUP($A107,'[1]TRG 1415'!$A$2:$N$119,13,FALSE)/12*$B$163,0)</f>
        <v>24000</v>
      </c>
      <c r="AD107" s="38">
        <f>SUMIFS([1]DATA1415!$V$2:$V$1048576,[1]DATA1415!$C$2:$C$1048576,A107,[1]DATA1415!$E$2:$E$1048576,$A$166,[1]DATA1415!$F$2:$F$1048576,$B$166)-SUMIFS([1]DATA1415!$V$2:$V$1048576,[1]DATA1415!$C$2:$C$1048576,A107,[1]DATA1415!$E$2:$E$1048576,$A$163,[1]DATA1415!$F$2:$F$1048576,$B$166)</f>
        <v>26354</v>
      </c>
      <c r="AE107" s="38">
        <f t="shared" si="189"/>
        <v>110</v>
      </c>
      <c r="AF107" s="38">
        <f>IF(VLOOKUP($A107,'[1]TRG 1415'!$A$2:$N$119,4,FALSE)&gt;0,80,0)</f>
        <v>80</v>
      </c>
      <c r="AG107" s="39">
        <f>ROUND((SUMIFS([1]DATA1415!$L$2:$L$1048576,[1]DATA1415!$C$2:$C$1048576,A107,[1]DATA1415!$E$2:$E$1048576,$A$166,[1]DATA1415!$F$2:$F$1048576,$B$166)-SUMIFS([1]DATA1415!$L$2:$L$1048576,[1]DATA1415!$C$2:$C$1048576,A107,[1]DATA1415!$E$2:$E$1048576,$A$163,[1]DATA1415!$F$2:$F$1048576,$B$166))*100/(VLOOKUP($A107,'[1]TRG 1415'!$A$2:$N$119,4,FALSE)*$H$162),0)</f>
        <v>66</v>
      </c>
      <c r="AH107" s="38">
        <f t="shared" si="190"/>
        <v>83</v>
      </c>
      <c r="AI107" s="39">
        <f t="shared" si="191"/>
        <v>115</v>
      </c>
      <c r="AJ107" s="40" t="str">
        <f t="shared" si="192"/>
        <v>A</v>
      </c>
      <c r="AK107" s="41"/>
      <c r="AL107" s="42"/>
      <c r="AM107" s="43"/>
      <c r="AN107" s="41"/>
      <c r="AO107" s="44">
        <f>VLOOKUP(A107,'[1]TRG 1415'!$A$2:$N$119,14,FALSE)</f>
        <v>10</v>
      </c>
      <c r="AS107" s="45" t="str">
        <f t="shared" si="193"/>
        <v>A</v>
      </c>
      <c r="AT107" s="41">
        <f t="shared" si="129"/>
        <v>1</v>
      </c>
      <c r="AU107" s="41" t="str">
        <f t="shared" si="127"/>
        <v/>
      </c>
      <c r="AV107" s="41" t="str">
        <f t="shared" si="128"/>
        <v/>
      </c>
      <c r="AW107" s="41">
        <f t="shared" si="194"/>
        <v>10</v>
      </c>
    </row>
    <row r="108" spans="1:50" ht="21" outlineLevel="2">
      <c r="A108" s="34">
        <v>1009</v>
      </c>
      <c r="B108" s="35" t="s">
        <v>55</v>
      </c>
      <c r="C108" s="36" t="s">
        <v>147</v>
      </c>
      <c r="D108" s="37">
        <v>50</v>
      </c>
      <c r="E108" s="38">
        <f>ROUND(VLOOKUP($A108,'[1]TRG 1415'!$A$2:$N$119,5,FALSE)/12*$B$163,0)</f>
        <v>105000</v>
      </c>
      <c r="F108" s="38">
        <f>SUMIFS([1]DATA1415!$G$2:$G$1048576,[1]DATA1415!$C$2:$C$1048576,A108,[1]DATA1415!$E$2:$E$1048576,$A$166,[1]DATA1415!$F$2:$F$1048576,$B$166)+ SUMIFS([1]DATA1415!$H$2:$H$1048576,[1]DATA1415!$C$2:$C$1048576,A108,[1]DATA1415!$E$2:$E$1048576,$A$166,[1]DATA1415!$F$2:$F$1048576,$B$166)+SUMIFS([1]DATA1415!$Q$2:$Q$1048576,[1]DATA1415!$C$2:$C$1048576,A108,[1]DATA1415!$E$2:$E$1048576,$A$166,[1]DATA1415!$F$2:$F$1048576,$B$166)-(SUMIFS([1]DATA1415!$G$2:$G$1048576,[1]DATA1415!$C$2:$C$1048576,A108,[1]DATA1415!$E$2:$E$1048576,$A$163,[1]DATA1415!$F$2:$F$1048576,$B$166)+ SUMIFS([1]DATA1415!$H$2:$H$1048576,[1]DATA1415!$C$2:$C$1048576,A108,[1]DATA1415!$E$2:$E$1048576,$A$163,[1]DATA1415!$F$2:$F$1048576,$B$166)+SUMIFS([1]DATA1415!$Q$2:$Q$1048576,[1]DATA1415!$C$2:$C$1048576,A108,[1]DATA1415!$E$2:$E$1048576,$A$163,[1]DATA1415!$F$2:$F$1048576,$B$166))</f>
        <v>153064</v>
      </c>
      <c r="G108" s="38">
        <f t="shared" si="181"/>
        <v>146</v>
      </c>
      <c r="H108" s="38">
        <f>ROUND(VLOOKUP($A108,'[1]TRG 1415'!$A$2:$N$119,6,FALSE)/12*$B$163,0)</f>
        <v>8100</v>
      </c>
      <c r="I108" s="38">
        <f>SUMIFS([1]DATA1415!$I$2:$I$1048576,[1]DATA1415!$C$2:$C$1048576,A108,[1]DATA1415!$E$2:$E$1048576,$A$166,[1]DATA1415!$F$2:$F$1048576,$B$166)+ SUMIFS([1]DATA1415!$R$2:$R$1048576,[1]DATA1415!$C$2:$C$1048576,A108,[1]DATA1415!$E$2:$E$1048576,$A$166,[1]DATA1415!$F$2:$F$1048576,$B$166)-(SUMIFS([1]DATA1415!$I$2:$I$1048576,[1]DATA1415!$C$2:$C$1048576,A108,[1]DATA1415!$E$2:$E$1048576,$A$163,[1]DATA1415!$F$2:$F$1048576,$B$166)+ SUMIFS([1]DATA1415!$R$2:$R$1048576,[1]DATA1415!$C$2:$C$1048576,A108,[1]DATA1415!$E$2:$E$1048576,$A$163,[1]DATA1415!$F$2:$F$1048576,$B$166))</f>
        <v>7892</v>
      </c>
      <c r="J108" s="38">
        <f t="shared" si="182"/>
        <v>97</v>
      </c>
      <c r="K108" s="38">
        <f>ROUND(VLOOKUP($A108,'[1]TRG 1415'!$A$2:$N$119,7,FALSE)/12*$B$163,0)</f>
        <v>300</v>
      </c>
      <c r="L108" s="38">
        <f>SUMIFS([1]DATA1415!$N$2:$N$1048576,[1]DATA1415!$C$2:$C$1048576,A108,[1]DATA1415!$E$2:$E$1048576,$A$166,[1]DATA1415!$F$2:$F$1048576,$B$166)+ SUMIFS([1]DATA1415!$S$2:$S$1048576,[1]DATA1415!$C$2:$C$1048576,A108,[1]DATA1415!$E$2:$E$1048576,$A$166,[1]DATA1415!$F$2:$F$1048576,$B$166)-(SUMIFS([1]DATA1415!$N$2:$N$1048576,[1]DATA1415!$C$2:$C$1048576,A108,[1]DATA1415!$E$2:$E$1048576,$A$163,[1]DATA1415!$F$2:$F$1048576,$B$166)+ SUMIFS([1]DATA1415!$S$2:$S$1048576,[1]DATA1415!$C$2:$C$1048576,A108,[1]DATA1415!$E$2:$E$1048576,$A$163,[1]DATA1415!$F$2:$F$1048576,$B$166))</f>
        <v>32</v>
      </c>
      <c r="M108" s="38">
        <f t="shared" si="183"/>
        <v>11</v>
      </c>
      <c r="N108" s="38">
        <f>ROUND(VLOOKUP($A108,'[1]TRG 1415'!$A$2:$N$119,8,FALSE)/12*$B$163,0)</f>
        <v>392</v>
      </c>
      <c r="O108" s="38">
        <f>SUMIFS([1]DATA1415!$M$2:$M$1048576,[1]DATA1415!$C$2:$C$1048576,A108,[1]DATA1415!$E$2:$E$1048576,$A$166,[1]DATA1415!$F$2:$F$1048576,$B$166)-SUMIFS([1]DATA1415!$M$2:$M$1048576,[1]DATA1415!$C$2:$C$1048576,A108,[1]DATA1415!$E$2:$E$1048576,$A$163,[1]DATA1415!$F$2:$F$1048576,$B$166)</f>
        <v>504</v>
      </c>
      <c r="P108" s="38">
        <f t="shared" si="184"/>
        <v>129</v>
      </c>
      <c r="Q108" s="38">
        <f>ROUND(VLOOKUP($A108,'[1]TRG 1415'!$A$2:$N$119,9,FALSE)/12*$B$163,0)</f>
        <v>600</v>
      </c>
      <c r="R108" s="38">
        <f>SUMIFS([1]DATA1415!$U$2:$U$1048576,[1]DATA1415!$C$2:$C$1048576,A108,[1]DATA1415!$E$2:$E$1048576,$A$166,[1]DATA1415!$F$2:$F$1048576,$B$166)-SUMIFS([1]DATA1415!$U$2:$U$1048576,[1]DATA1415!$C$2:$C$1048576,A108,[1]DATA1415!$E$2:$E$1048576,$A$163,[1]DATA1415!$F$2:$F$1048576,$B$166)</f>
        <v>586</v>
      </c>
      <c r="S108" s="38">
        <f t="shared" si="185"/>
        <v>98</v>
      </c>
      <c r="T108" s="38">
        <f>ROUND(VLOOKUP($A108,'[1]TRG 1415'!$A$2:$N$119,11,FALSE)/12*$B$163,0)</f>
        <v>1500</v>
      </c>
      <c r="U108" s="38">
        <f>SUMIFS([1]DATA1415!$Y$2:$Y$1048576,[1]DATA1415!$C$2:$C$1048576,A108,[1]DATA1415!$E$2:$E$1048576,$A$166,[1]DATA1415!$F$2:$F$1048576,$B$166)-SUMIFS([1]DATA1415!$Y$2:$Y$1048576,[1]DATA1415!$C$2:$C$1048576,A108,[1]DATA1415!$E$2:$E$1048576,$A$163,[1]DATA1415!$F$2:$F$1048576,$B$166)</f>
        <v>1589</v>
      </c>
      <c r="V108" s="38">
        <f t="shared" si="186"/>
        <v>106</v>
      </c>
      <c r="W108" s="38">
        <f>ROUND(VLOOKUP($A108,'[1]TRG 1415'!$A$2:$N$119,10,FALSE)/12*$B$163,0)</f>
        <v>0</v>
      </c>
      <c r="X108" s="38">
        <f>SUMIFS([1]DATA1415!$X$2:$X$1048576,[1]DATA1415!$C$2:$C$1048576,A108,[1]DATA1415!$E$2:$E$1048576,$A$166,[1]DATA1415!$F$2:$F$1048576,$B$166)-SUMIFS([1]DATA1415!$X$2:$X$1048576,[1]DATA1415!$C$2:$C$1048576,A108,[1]DATA1415!$E$2:$E$1048576,$A$163,[1]DATA1415!$F$2:$F$1048576,$B$166)</f>
        <v>0</v>
      </c>
      <c r="Y108" s="38">
        <f t="shared" si="187"/>
        <v>0</v>
      </c>
      <c r="Z108" s="38">
        <f>ROUND(VLOOKUP($A108,'[1]TRG 1415'!$A$2:$N$119,12,FALSE)/12*$B$163,0)</f>
        <v>300</v>
      </c>
      <c r="AA108" s="38">
        <f>SUMIFS([1]DATA1415!$Z$2:$Z$1048576,[1]DATA1415!$C$2:$C$1048576,A108,[1]DATA1415!$E$2:$E$1048576,$A$166,[1]DATA1415!$F$2:$F$1048576,$B$166)-SUMIFS([1]DATA1415!$Z$2:$Z$1048576,[1]DATA1415!$C$2:$C$1048576,A108,[1]DATA1415!$E$2:$E$1048576,$A$163,[1]DATA1415!$F$2:$F$1048576,$B$166)</f>
        <v>171</v>
      </c>
      <c r="AB108" s="38">
        <f t="shared" si="188"/>
        <v>57</v>
      </c>
      <c r="AC108" s="38">
        <f>ROUND(VLOOKUP($A108,'[1]TRG 1415'!$A$2:$N$119,13,FALSE)/12*$B$163,0)</f>
        <v>24000</v>
      </c>
      <c r="AD108" s="38">
        <f>SUMIFS([1]DATA1415!$V$2:$V$1048576,[1]DATA1415!$C$2:$C$1048576,A108,[1]DATA1415!$E$2:$E$1048576,$A$166,[1]DATA1415!$F$2:$F$1048576,$B$166)-SUMIFS([1]DATA1415!$V$2:$V$1048576,[1]DATA1415!$C$2:$C$1048576,A108,[1]DATA1415!$E$2:$E$1048576,$A$163,[1]DATA1415!$F$2:$F$1048576,$B$166)</f>
        <v>23629</v>
      </c>
      <c r="AE108" s="38">
        <f t="shared" si="189"/>
        <v>98</v>
      </c>
      <c r="AF108" s="38">
        <f>IF(VLOOKUP($A108,'[1]TRG 1415'!$A$2:$N$119,4,FALSE)&gt;0,80,0)</f>
        <v>80</v>
      </c>
      <c r="AG108" s="39">
        <f>ROUND((SUMIFS([1]DATA1415!$L$2:$L$1048576,[1]DATA1415!$C$2:$C$1048576,A108,[1]DATA1415!$E$2:$E$1048576,$A$166,[1]DATA1415!$F$2:$F$1048576,$B$166)-SUMIFS([1]DATA1415!$L$2:$L$1048576,[1]DATA1415!$C$2:$C$1048576,A108,[1]DATA1415!$E$2:$E$1048576,$A$163,[1]DATA1415!$F$2:$F$1048576,$B$166))*100/(VLOOKUP($A108,'[1]TRG 1415'!$A$2:$N$119,4,FALSE)*$H$162),0)</f>
        <v>78</v>
      </c>
      <c r="AH108" s="38">
        <f t="shared" si="190"/>
        <v>98</v>
      </c>
      <c r="AI108" s="39">
        <f t="shared" si="191"/>
        <v>93</v>
      </c>
      <c r="AJ108" s="40" t="str">
        <f t="shared" si="192"/>
        <v>A</v>
      </c>
      <c r="AK108" s="41"/>
      <c r="AL108" s="42"/>
      <c r="AM108" s="43"/>
      <c r="AN108" s="41"/>
      <c r="AO108" s="44">
        <f>VLOOKUP(A108,'[1]TRG 1415'!$A$2:$N$119,14,FALSE)</f>
        <v>9</v>
      </c>
      <c r="AS108" s="45" t="str">
        <f t="shared" si="193"/>
        <v>A</v>
      </c>
      <c r="AT108" s="41">
        <f t="shared" si="129"/>
        <v>1</v>
      </c>
      <c r="AU108" s="41" t="str">
        <f t="shared" si="127"/>
        <v/>
      </c>
      <c r="AV108" s="41" t="str">
        <f t="shared" si="128"/>
        <v/>
      </c>
      <c r="AW108" s="41">
        <f t="shared" si="194"/>
        <v>10</v>
      </c>
    </row>
    <row r="109" spans="1:50" ht="21" outlineLevel="2">
      <c r="A109" s="34">
        <v>1010</v>
      </c>
      <c r="B109" s="35" t="s">
        <v>55</v>
      </c>
      <c r="C109" s="36" t="s">
        <v>148</v>
      </c>
      <c r="D109" s="37">
        <v>30</v>
      </c>
      <c r="E109" s="38">
        <f>ROUND(VLOOKUP($A109,'[1]TRG 1415'!$A$2:$N$119,5,FALSE)/12*$B$163,0)</f>
        <v>67500</v>
      </c>
      <c r="F109" s="38">
        <f>SUMIFS([1]DATA1415!$G$2:$G$1048576,[1]DATA1415!$C$2:$C$1048576,A109,[1]DATA1415!$E$2:$E$1048576,$A$166,[1]DATA1415!$F$2:$F$1048576,$B$166)+ SUMIFS([1]DATA1415!$H$2:$H$1048576,[1]DATA1415!$C$2:$C$1048576,A109,[1]DATA1415!$E$2:$E$1048576,$A$166,[1]DATA1415!$F$2:$F$1048576,$B$166)+SUMIFS([1]DATA1415!$Q$2:$Q$1048576,[1]DATA1415!$C$2:$C$1048576,A109,[1]DATA1415!$E$2:$E$1048576,$A$166,[1]DATA1415!$F$2:$F$1048576,$B$166)-(SUMIFS([1]DATA1415!$G$2:$G$1048576,[1]DATA1415!$C$2:$C$1048576,A109,[1]DATA1415!$E$2:$E$1048576,$A$163,[1]DATA1415!$F$2:$F$1048576,$B$166)+ SUMIFS([1]DATA1415!$H$2:$H$1048576,[1]DATA1415!$C$2:$C$1048576,A109,[1]DATA1415!$E$2:$E$1048576,$A$163,[1]DATA1415!$F$2:$F$1048576,$B$166)+SUMIFS([1]DATA1415!$Q$2:$Q$1048576,[1]DATA1415!$C$2:$C$1048576,A109,[1]DATA1415!$E$2:$E$1048576,$A$163,[1]DATA1415!$F$2:$F$1048576,$B$166))</f>
        <v>74665</v>
      </c>
      <c r="G109" s="38">
        <f t="shared" si="181"/>
        <v>111</v>
      </c>
      <c r="H109" s="38">
        <f>ROUND(VLOOKUP($A109,'[1]TRG 1415'!$A$2:$N$119,6,FALSE)/12*$B$163,0)</f>
        <v>4200</v>
      </c>
      <c r="I109" s="38">
        <f>SUMIFS([1]DATA1415!$I$2:$I$1048576,[1]DATA1415!$C$2:$C$1048576,A109,[1]DATA1415!$E$2:$E$1048576,$A$166,[1]DATA1415!$F$2:$F$1048576,$B$166)+ SUMIFS([1]DATA1415!$R$2:$R$1048576,[1]DATA1415!$C$2:$C$1048576,A109,[1]DATA1415!$E$2:$E$1048576,$A$166,[1]DATA1415!$F$2:$F$1048576,$B$166)-(SUMIFS([1]DATA1415!$I$2:$I$1048576,[1]DATA1415!$C$2:$C$1048576,A109,[1]DATA1415!$E$2:$E$1048576,$A$163,[1]DATA1415!$F$2:$F$1048576,$B$166)+ SUMIFS([1]DATA1415!$R$2:$R$1048576,[1]DATA1415!$C$2:$C$1048576,A109,[1]DATA1415!$E$2:$E$1048576,$A$163,[1]DATA1415!$F$2:$F$1048576,$B$166))</f>
        <v>4680</v>
      </c>
      <c r="J109" s="38">
        <f t="shared" si="182"/>
        <v>111</v>
      </c>
      <c r="K109" s="38">
        <f>ROUND(VLOOKUP($A109,'[1]TRG 1415'!$A$2:$N$119,7,FALSE)/12*$B$163,0)</f>
        <v>0</v>
      </c>
      <c r="L109" s="38">
        <f>SUMIFS([1]DATA1415!$N$2:$N$1048576,[1]DATA1415!$C$2:$C$1048576,A109,[1]DATA1415!$E$2:$E$1048576,$A$166,[1]DATA1415!$F$2:$F$1048576,$B$166)+ SUMIFS([1]DATA1415!$S$2:$S$1048576,[1]DATA1415!$C$2:$C$1048576,A109,[1]DATA1415!$E$2:$E$1048576,$A$166,[1]DATA1415!$F$2:$F$1048576,$B$166)-(SUMIFS([1]DATA1415!$N$2:$N$1048576,[1]DATA1415!$C$2:$C$1048576,A109,[1]DATA1415!$E$2:$E$1048576,$A$163,[1]DATA1415!$F$2:$F$1048576,$B$166)+ SUMIFS([1]DATA1415!$S$2:$S$1048576,[1]DATA1415!$C$2:$C$1048576,A109,[1]DATA1415!$E$2:$E$1048576,$A$163,[1]DATA1415!$F$2:$F$1048576,$B$166))</f>
        <v>15</v>
      </c>
      <c r="M109" s="38">
        <f t="shared" si="183"/>
        <v>0</v>
      </c>
      <c r="N109" s="38">
        <f>ROUND(VLOOKUP($A109,'[1]TRG 1415'!$A$2:$N$119,8,FALSE)/12*$B$163,0)</f>
        <v>300</v>
      </c>
      <c r="O109" s="38">
        <f>SUMIFS([1]DATA1415!$M$2:$M$1048576,[1]DATA1415!$C$2:$C$1048576,A109,[1]DATA1415!$E$2:$E$1048576,$A$166,[1]DATA1415!$F$2:$F$1048576,$B$166)-SUMIFS([1]DATA1415!$M$2:$M$1048576,[1]DATA1415!$C$2:$C$1048576,A109,[1]DATA1415!$E$2:$E$1048576,$A$163,[1]DATA1415!$F$2:$F$1048576,$B$166)</f>
        <v>193</v>
      </c>
      <c r="P109" s="38">
        <f t="shared" si="184"/>
        <v>64</v>
      </c>
      <c r="Q109" s="38">
        <f>ROUND(VLOOKUP($A109,'[1]TRG 1415'!$A$2:$N$119,9,FALSE)/12*$B$163,0)</f>
        <v>300</v>
      </c>
      <c r="R109" s="38">
        <f>SUMIFS([1]DATA1415!$U$2:$U$1048576,[1]DATA1415!$C$2:$C$1048576,A109,[1]DATA1415!$E$2:$E$1048576,$A$166,[1]DATA1415!$F$2:$F$1048576,$B$166)-SUMIFS([1]DATA1415!$U$2:$U$1048576,[1]DATA1415!$C$2:$C$1048576,A109,[1]DATA1415!$E$2:$E$1048576,$A$163,[1]DATA1415!$F$2:$F$1048576,$B$166)</f>
        <v>231</v>
      </c>
      <c r="S109" s="38">
        <f t="shared" si="185"/>
        <v>77</v>
      </c>
      <c r="T109" s="38">
        <f>ROUND(VLOOKUP($A109,'[1]TRG 1415'!$A$2:$N$119,11,FALSE)/12*$B$163,0)</f>
        <v>900</v>
      </c>
      <c r="U109" s="38">
        <f>SUMIFS([1]DATA1415!$Y$2:$Y$1048576,[1]DATA1415!$C$2:$C$1048576,A109,[1]DATA1415!$E$2:$E$1048576,$A$166,[1]DATA1415!$F$2:$F$1048576,$B$166)-SUMIFS([1]DATA1415!$Y$2:$Y$1048576,[1]DATA1415!$C$2:$C$1048576,A109,[1]DATA1415!$E$2:$E$1048576,$A$163,[1]DATA1415!$F$2:$F$1048576,$B$166)</f>
        <v>1891</v>
      </c>
      <c r="V109" s="38">
        <f t="shared" si="186"/>
        <v>210</v>
      </c>
      <c r="W109" s="38">
        <f>ROUND(VLOOKUP($A109,'[1]TRG 1415'!$A$2:$N$119,10,FALSE)/12*$B$163,0)</f>
        <v>0</v>
      </c>
      <c r="X109" s="38">
        <f>SUMIFS([1]DATA1415!$X$2:$X$1048576,[1]DATA1415!$C$2:$C$1048576,A109,[1]DATA1415!$E$2:$E$1048576,$A$166,[1]DATA1415!$F$2:$F$1048576,$B$166)-SUMIFS([1]DATA1415!$X$2:$X$1048576,[1]DATA1415!$C$2:$C$1048576,A109,[1]DATA1415!$E$2:$E$1048576,$A$163,[1]DATA1415!$F$2:$F$1048576,$B$166)</f>
        <v>0</v>
      </c>
      <c r="Y109" s="38">
        <f t="shared" si="187"/>
        <v>0</v>
      </c>
      <c r="Z109" s="38">
        <f>ROUND(VLOOKUP($A109,'[1]TRG 1415'!$A$2:$N$119,12,FALSE)/12*$B$163,0)</f>
        <v>125</v>
      </c>
      <c r="AA109" s="38">
        <f>SUMIFS([1]DATA1415!$Z$2:$Z$1048576,[1]DATA1415!$C$2:$C$1048576,A109,[1]DATA1415!$E$2:$E$1048576,$A$166,[1]DATA1415!$F$2:$F$1048576,$B$166)-SUMIFS([1]DATA1415!$Z$2:$Z$1048576,[1]DATA1415!$C$2:$C$1048576,A109,[1]DATA1415!$E$2:$E$1048576,$A$163,[1]DATA1415!$F$2:$F$1048576,$B$166)</f>
        <v>0</v>
      </c>
      <c r="AB109" s="38">
        <f t="shared" si="188"/>
        <v>0</v>
      </c>
      <c r="AC109" s="38">
        <f>ROUND(VLOOKUP($A109,'[1]TRG 1415'!$A$2:$N$119,13,FALSE)/12*$B$163,0)</f>
        <v>14400</v>
      </c>
      <c r="AD109" s="38">
        <f>SUMIFS([1]DATA1415!$V$2:$V$1048576,[1]DATA1415!$C$2:$C$1048576,A109,[1]DATA1415!$E$2:$E$1048576,$A$166,[1]DATA1415!$F$2:$F$1048576,$B$166)-SUMIFS([1]DATA1415!$V$2:$V$1048576,[1]DATA1415!$C$2:$C$1048576,A109,[1]DATA1415!$E$2:$E$1048576,$A$163,[1]DATA1415!$F$2:$F$1048576,$B$166)</f>
        <v>36170</v>
      </c>
      <c r="AE109" s="38">
        <f t="shared" si="189"/>
        <v>251</v>
      </c>
      <c r="AF109" s="38">
        <f>IF(VLOOKUP($A109,'[1]TRG 1415'!$A$2:$N$119,4,FALSE)&gt;0,80,0)</f>
        <v>80</v>
      </c>
      <c r="AG109" s="39">
        <f>ROUND((SUMIFS([1]DATA1415!$L$2:$L$1048576,[1]DATA1415!$C$2:$C$1048576,A109,[1]DATA1415!$E$2:$E$1048576,$A$166,[1]DATA1415!$F$2:$F$1048576,$B$166)-SUMIFS([1]DATA1415!$L$2:$L$1048576,[1]DATA1415!$C$2:$C$1048576,A109,[1]DATA1415!$E$2:$E$1048576,$A$163,[1]DATA1415!$F$2:$F$1048576,$B$166))*100/(VLOOKUP($A109,'[1]TRG 1415'!$A$2:$N$119,4,FALSE)*$H$162),0)</f>
        <v>57</v>
      </c>
      <c r="AH109" s="38">
        <f t="shared" si="190"/>
        <v>71</v>
      </c>
      <c r="AI109" s="39">
        <f t="shared" si="191"/>
        <v>112</v>
      </c>
      <c r="AJ109" s="40" t="str">
        <f t="shared" si="192"/>
        <v>A</v>
      </c>
      <c r="AK109" s="41"/>
      <c r="AL109" s="42"/>
      <c r="AM109" s="43"/>
      <c r="AN109" s="41"/>
      <c r="AO109" s="44">
        <f>VLOOKUP(A109,'[1]TRG 1415'!$A$2:$N$119,14,FALSE)</f>
        <v>8</v>
      </c>
      <c r="AS109" s="45" t="str">
        <f t="shared" si="193"/>
        <v>A</v>
      </c>
      <c r="AT109" s="41">
        <f t="shared" si="129"/>
        <v>1</v>
      </c>
      <c r="AU109" s="41" t="str">
        <f t="shared" si="127"/>
        <v/>
      </c>
      <c r="AV109" s="41" t="str">
        <f t="shared" si="128"/>
        <v/>
      </c>
      <c r="AW109" s="41">
        <f t="shared" si="194"/>
        <v>10</v>
      </c>
    </row>
    <row r="110" spans="1:50" ht="21" outlineLevel="2">
      <c r="A110" s="34">
        <v>1011</v>
      </c>
      <c r="B110" s="35" t="s">
        <v>55</v>
      </c>
      <c r="C110" s="36" t="s">
        <v>149</v>
      </c>
      <c r="D110" s="37">
        <v>30</v>
      </c>
      <c r="E110" s="38">
        <f>ROUND(VLOOKUP($A110,'[1]TRG 1415'!$A$2:$N$119,5,FALSE)/12*$B$163,0)</f>
        <v>67500</v>
      </c>
      <c r="F110" s="38">
        <f>SUMIFS([1]DATA1415!$G$2:$G$1048576,[1]DATA1415!$C$2:$C$1048576,A110,[1]DATA1415!$E$2:$E$1048576,$A$166,[1]DATA1415!$F$2:$F$1048576,$B$166)+ SUMIFS([1]DATA1415!$H$2:$H$1048576,[1]DATA1415!$C$2:$C$1048576,A110,[1]DATA1415!$E$2:$E$1048576,$A$166,[1]DATA1415!$F$2:$F$1048576,$B$166)+SUMIFS([1]DATA1415!$Q$2:$Q$1048576,[1]DATA1415!$C$2:$C$1048576,A110,[1]DATA1415!$E$2:$E$1048576,$A$166,[1]DATA1415!$F$2:$F$1048576,$B$166)-(SUMIFS([1]DATA1415!$G$2:$G$1048576,[1]DATA1415!$C$2:$C$1048576,A110,[1]DATA1415!$E$2:$E$1048576,$A$163,[1]DATA1415!$F$2:$F$1048576,$B$166)+ SUMIFS([1]DATA1415!$H$2:$H$1048576,[1]DATA1415!$C$2:$C$1048576,A110,[1]DATA1415!$E$2:$E$1048576,$A$163,[1]DATA1415!$F$2:$F$1048576,$B$166)+SUMIFS([1]DATA1415!$Q$2:$Q$1048576,[1]DATA1415!$C$2:$C$1048576,A110,[1]DATA1415!$E$2:$E$1048576,$A$163,[1]DATA1415!$F$2:$F$1048576,$B$166))</f>
        <v>66009</v>
      </c>
      <c r="G110" s="38">
        <f t="shared" si="181"/>
        <v>98</v>
      </c>
      <c r="H110" s="38">
        <f>ROUND(VLOOKUP($A110,'[1]TRG 1415'!$A$2:$N$119,6,FALSE)/12*$B$163,0)</f>
        <v>4200</v>
      </c>
      <c r="I110" s="38">
        <f>SUMIFS([1]DATA1415!$I$2:$I$1048576,[1]DATA1415!$C$2:$C$1048576,A110,[1]DATA1415!$E$2:$E$1048576,$A$166,[1]DATA1415!$F$2:$F$1048576,$B$166)+ SUMIFS([1]DATA1415!$R$2:$R$1048576,[1]DATA1415!$C$2:$C$1048576,A110,[1]DATA1415!$E$2:$E$1048576,$A$166,[1]DATA1415!$F$2:$F$1048576,$B$166)-(SUMIFS([1]DATA1415!$I$2:$I$1048576,[1]DATA1415!$C$2:$C$1048576,A110,[1]DATA1415!$E$2:$E$1048576,$A$163,[1]DATA1415!$F$2:$F$1048576,$B$166)+ SUMIFS([1]DATA1415!$R$2:$R$1048576,[1]DATA1415!$C$2:$C$1048576,A110,[1]DATA1415!$E$2:$E$1048576,$A$163,[1]DATA1415!$F$2:$F$1048576,$B$166))</f>
        <v>5982</v>
      </c>
      <c r="J110" s="38">
        <f t="shared" si="182"/>
        <v>142</v>
      </c>
      <c r="K110" s="38">
        <f>ROUND(VLOOKUP($A110,'[1]TRG 1415'!$A$2:$N$119,7,FALSE)/12*$B$163,0)</f>
        <v>0</v>
      </c>
      <c r="L110" s="38">
        <f>SUMIFS([1]DATA1415!$N$2:$N$1048576,[1]DATA1415!$C$2:$C$1048576,A110,[1]DATA1415!$E$2:$E$1048576,$A$166,[1]DATA1415!$F$2:$F$1048576,$B$166)+ SUMIFS([1]DATA1415!$S$2:$S$1048576,[1]DATA1415!$C$2:$C$1048576,A110,[1]DATA1415!$E$2:$E$1048576,$A$166,[1]DATA1415!$F$2:$F$1048576,$B$166)-(SUMIFS([1]DATA1415!$N$2:$N$1048576,[1]DATA1415!$C$2:$C$1048576,A110,[1]DATA1415!$E$2:$E$1048576,$A$163,[1]DATA1415!$F$2:$F$1048576,$B$166)+ SUMIFS([1]DATA1415!$S$2:$S$1048576,[1]DATA1415!$C$2:$C$1048576,A110,[1]DATA1415!$E$2:$E$1048576,$A$163,[1]DATA1415!$F$2:$F$1048576,$B$166))</f>
        <v>0</v>
      </c>
      <c r="M110" s="38">
        <f t="shared" si="183"/>
        <v>0</v>
      </c>
      <c r="N110" s="38">
        <f>ROUND(VLOOKUP($A110,'[1]TRG 1415'!$A$2:$N$119,8,FALSE)/12*$B$163,0)</f>
        <v>300</v>
      </c>
      <c r="O110" s="38">
        <f>SUMIFS([1]DATA1415!$M$2:$M$1048576,[1]DATA1415!$C$2:$C$1048576,A110,[1]DATA1415!$E$2:$E$1048576,$A$166,[1]DATA1415!$F$2:$F$1048576,$B$166)-SUMIFS([1]DATA1415!$M$2:$M$1048576,[1]DATA1415!$C$2:$C$1048576,A110,[1]DATA1415!$E$2:$E$1048576,$A$163,[1]DATA1415!$F$2:$F$1048576,$B$166)</f>
        <v>107</v>
      </c>
      <c r="P110" s="38">
        <f t="shared" si="184"/>
        <v>36</v>
      </c>
      <c r="Q110" s="38">
        <f>ROUND(VLOOKUP($A110,'[1]TRG 1415'!$A$2:$N$119,9,FALSE)/12*$B$163,0)</f>
        <v>300</v>
      </c>
      <c r="R110" s="38">
        <f>SUMIFS([1]DATA1415!$U$2:$U$1048576,[1]DATA1415!$C$2:$C$1048576,A110,[1]DATA1415!$E$2:$E$1048576,$A$166,[1]DATA1415!$F$2:$F$1048576,$B$166)-SUMIFS([1]DATA1415!$U$2:$U$1048576,[1]DATA1415!$C$2:$C$1048576,A110,[1]DATA1415!$E$2:$E$1048576,$A$163,[1]DATA1415!$F$2:$F$1048576,$B$166)</f>
        <v>120</v>
      </c>
      <c r="S110" s="38">
        <f t="shared" si="185"/>
        <v>40</v>
      </c>
      <c r="T110" s="38">
        <f>ROUND(VLOOKUP($A110,'[1]TRG 1415'!$A$2:$N$119,11,FALSE)/12*$B$163,0)</f>
        <v>900</v>
      </c>
      <c r="U110" s="38">
        <f>SUMIFS([1]DATA1415!$Y$2:$Y$1048576,[1]DATA1415!$C$2:$C$1048576,A110,[1]DATA1415!$E$2:$E$1048576,$A$166,[1]DATA1415!$F$2:$F$1048576,$B$166)-SUMIFS([1]DATA1415!$Y$2:$Y$1048576,[1]DATA1415!$C$2:$C$1048576,A110,[1]DATA1415!$E$2:$E$1048576,$A$163,[1]DATA1415!$F$2:$F$1048576,$B$166)</f>
        <v>0</v>
      </c>
      <c r="V110" s="38">
        <f t="shared" si="186"/>
        <v>0</v>
      </c>
      <c r="W110" s="38">
        <f>ROUND(VLOOKUP($A110,'[1]TRG 1415'!$A$2:$N$119,10,FALSE)/12*$B$163,0)</f>
        <v>0</v>
      </c>
      <c r="X110" s="38">
        <f>SUMIFS([1]DATA1415!$X$2:$X$1048576,[1]DATA1415!$C$2:$C$1048576,A110,[1]DATA1415!$E$2:$E$1048576,$A$166,[1]DATA1415!$F$2:$F$1048576,$B$166)-SUMIFS([1]DATA1415!$X$2:$X$1048576,[1]DATA1415!$C$2:$C$1048576,A110,[1]DATA1415!$E$2:$E$1048576,$A$163,[1]DATA1415!$F$2:$F$1048576,$B$166)</f>
        <v>0</v>
      </c>
      <c r="Y110" s="38">
        <f t="shared" si="187"/>
        <v>0</v>
      </c>
      <c r="Z110" s="38">
        <f>ROUND(VLOOKUP($A110,'[1]TRG 1415'!$A$2:$N$119,12,FALSE)/12*$B$163,0)</f>
        <v>125</v>
      </c>
      <c r="AA110" s="38">
        <f>SUMIFS([1]DATA1415!$Z$2:$Z$1048576,[1]DATA1415!$C$2:$C$1048576,A110,[1]DATA1415!$E$2:$E$1048576,$A$166,[1]DATA1415!$F$2:$F$1048576,$B$166)-SUMIFS([1]DATA1415!$Z$2:$Z$1048576,[1]DATA1415!$C$2:$C$1048576,A110,[1]DATA1415!$E$2:$E$1048576,$A$163,[1]DATA1415!$F$2:$F$1048576,$B$166)</f>
        <v>0</v>
      </c>
      <c r="AB110" s="38">
        <f t="shared" si="188"/>
        <v>0</v>
      </c>
      <c r="AC110" s="38">
        <f>ROUND(VLOOKUP($A110,'[1]TRG 1415'!$A$2:$N$119,13,FALSE)/12*$B$163,0)</f>
        <v>14400</v>
      </c>
      <c r="AD110" s="38">
        <f>SUMIFS([1]DATA1415!$V$2:$V$1048576,[1]DATA1415!$C$2:$C$1048576,A110,[1]DATA1415!$E$2:$E$1048576,$A$166,[1]DATA1415!$F$2:$F$1048576,$B$166)-SUMIFS([1]DATA1415!$V$2:$V$1048576,[1]DATA1415!$C$2:$C$1048576,A110,[1]DATA1415!$E$2:$E$1048576,$A$163,[1]DATA1415!$F$2:$F$1048576,$B$166)</f>
        <v>15826</v>
      </c>
      <c r="AE110" s="38">
        <f t="shared" si="189"/>
        <v>110</v>
      </c>
      <c r="AF110" s="38">
        <f>IF(VLOOKUP($A110,'[1]TRG 1415'!$A$2:$N$119,4,FALSE)&gt;0,80,0)</f>
        <v>80</v>
      </c>
      <c r="AG110" s="39">
        <f>ROUND((SUMIFS([1]DATA1415!$L$2:$L$1048576,[1]DATA1415!$C$2:$C$1048576,A110,[1]DATA1415!$E$2:$E$1048576,$A$166,[1]DATA1415!$F$2:$F$1048576,$B$166)-SUMIFS([1]DATA1415!$L$2:$L$1048576,[1]DATA1415!$C$2:$C$1048576,A110,[1]DATA1415!$E$2:$E$1048576,$A$163,[1]DATA1415!$F$2:$F$1048576,$B$166))*100/(VLOOKUP($A110,'[1]TRG 1415'!$A$2:$N$119,4,FALSE)*$H$162),0)</f>
        <v>104</v>
      </c>
      <c r="AH110" s="38">
        <f t="shared" si="190"/>
        <v>130</v>
      </c>
      <c r="AI110" s="39">
        <f t="shared" si="191"/>
        <v>70</v>
      </c>
      <c r="AJ110" s="40" t="str">
        <f t="shared" si="192"/>
        <v>C</v>
      </c>
      <c r="AK110" s="41"/>
      <c r="AL110" s="42"/>
      <c r="AM110" s="43"/>
      <c r="AN110" s="41"/>
      <c r="AO110" s="44">
        <f>VLOOKUP(A110,'[1]TRG 1415'!$A$2:$N$119,14,FALSE)</f>
        <v>8</v>
      </c>
      <c r="AS110" s="45" t="str">
        <f t="shared" si="193"/>
        <v>C</v>
      </c>
      <c r="AT110" s="41" t="str">
        <f t="shared" si="129"/>
        <v/>
      </c>
      <c r="AU110" s="41" t="str">
        <f t="shared" si="127"/>
        <v/>
      </c>
      <c r="AV110" s="41">
        <f t="shared" si="128"/>
        <v>1</v>
      </c>
      <c r="AW110" s="41">
        <f t="shared" si="194"/>
        <v>10</v>
      </c>
    </row>
    <row r="111" spans="1:50" ht="21" outlineLevel="2">
      <c r="A111" s="34">
        <v>1012</v>
      </c>
      <c r="B111" s="35" t="s">
        <v>53</v>
      </c>
      <c r="C111" s="36" t="s">
        <v>150</v>
      </c>
      <c r="D111" s="37">
        <v>100</v>
      </c>
      <c r="E111" s="38">
        <f>ROUND(VLOOKUP($A111,'[1]TRG 1415'!$A$2:$N$119,5,FALSE)/12*$B$163,0)</f>
        <v>141000</v>
      </c>
      <c r="F111" s="38">
        <f>SUMIFS([1]DATA1415!$G$2:$G$1048576,[1]DATA1415!$C$2:$C$1048576,A111,[1]DATA1415!$E$2:$E$1048576,$A$166,[1]DATA1415!$F$2:$F$1048576,$B$166)+ SUMIFS([1]DATA1415!$H$2:$H$1048576,[1]DATA1415!$C$2:$C$1048576,A111,[1]DATA1415!$E$2:$E$1048576,$A$166,[1]DATA1415!$F$2:$F$1048576,$B$166)+SUMIFS([1]DATA1415!$Q$2:$Q$1048576,[1]DATA1415!$C$2:$C$1048576,A111,[1]DATA1415!$E$2:$E$1048576,$A$166,[1]DATA1415!$F$2:$F$1048576,$B$166)-(SUMIFS([1]DATA1415!$G$2:$G$1048576,[1]DATA1415!$C$2:$C$1048576,A111,[1]DATA1415!$E$2:$E$1048576,$A$163,[1]DATA1415!$F$2:$F$1048576,$B$166)+ SUMIFS([1]DATA1415!$H$2:$H$1048576,[1]DATA1415!$C$2:$C$1048576,A111,[1]DATA1415!$E$2:$E$1048576,$A$163,[1]DATA1415!$F$2:$F$1048576,$B$166)+SUMIFS([1]DATA1415!$Q$2:$Q$1048576,[1]DATA1415!$C$2:$C$1048576,A111,[1]DATA1415!$E$2:$E$1048576,$A$163,[1]DATA1415!$F$2:$F$1048576,$B$166))</f>
        <v>121484</v>
      </c>
      <c r="G111" s="38">
        <f t="shared" si="181"/>
        <v>86</v>
      </c>
      <c r="H111" s="38">
        <f>ROUND(VLOOKUP($A111,'[1]TRG 1415'!$A$2:$N$119,6,FALSE)/12*$B$163,0)</f>
        <v>13500</v>
      </c>
      <c r="I111" s="38">
        <f>SUMIFS([1]DATA1415!$I$2:$I$1048576,[1]DATA1415!$C$2:$C$1048576,A111,[1]DATA1415!$E$2:$E$1048576,$A$166,[1]DATA1415!$F$2:$F$1048576,$B$166)+ SUMIFS([1]DATA1415!$R$2:$R$1048576,[1]DATA1415!$C$2:$C$1048576,A111,[1]DATA1415!$E$2:$E$1048576,$A$166,[1]DATA1415!$F$2:$F$1048576,$B$166)-(SUMIFS([1]DATA1415!$I$2:$I$1048576,[1]DATA1415!$C$2:$C$1048576,A111,[1]DATA1415!$E$2:$E$1048576,$A$163,[1]DATA1415!$F$2:$F$1048576,$B$166)+ SUMIFS([1]DATA1415!$R$2:$R$1048576,[1]DATA1415!$C$2:$C$1048576,A111,[1]DATA1415!$E$2:$E$1048576,$A$163,[1]DATA1415!$F$2:$F$1048576,$B$166))</f>
        <v>12718</v>
      </c>
      <c r="J111" s="38">
        <f t="shared" si="182"/>
        <v>94</v>
      </c>
      <c r="K111" s="38">
        <f>ROUND(VLOOKUP($A111,'[1]TRG 1415'!$A$2:$N$119,7,FALSE)/12*$B$163,0)</f>
        <v>750</v>
      </c>
      <c r="L111" s="38">
        <f>SUMIFS([1]DATA1415!$N$2:$N$1048576,[1]DATA1415!$C$2:$C$1048576,A111,[1]DATA1415!$E$2:$E$1048576,$A$166,[1]DATA1415!$F$2:$F$1048576,$B$166)+ SUMIFS([1]DATA1415!$S$2:$S$1048576,[1]DATA1415!$C$2:$C$1048576,A111,[1]DATA1415!$E$2:$E$1048576,$A$166,[1]DATA1415!$F$2:$F$1048576,$B$166)-(SUMIFS([1]DATA1415!$N$2:$N$1048576,[1]DATA1415!$C$2:$C$1048576,A111,[1]DATA1415!$E$2:$E$1048576,$A$163,[1]DATA1415!$F$2:$F$1048576,$B$166)+ SUMIFS([1]DATA1415!$S$2:$S$1048576,[1]DATA1415!$C$2:$C$1048576,A111,[1]DATA1415!$E$2:$E$1048576,$A$163,[1]DATA1415!$F$2:$F$1048576,$B$166))</f>
        <v>278</v>
      </c>
      <c r="M111" s="38">
        <f t="shared" si="183"/>
        <v>37</v>
      </c>
      <c r="N111" s="38">
        <f>ROUND(VLOOKUP($A111,'[1]TRG 1415'!$A$2:$N$119,8,FALSE)/12*$B$163,0)</f>
        <v>750</v>
      </c>
      <c r="O111" s="38">
        <f>SUMIFS([1]DATA1415!$M$2:$M$1048576,[1]DATA1415!$C$2:$C$1048576,A111,[1]DATA1415!$E$2:$E$1048576,$A$166,[1]DATA1415!$F$2:$F$1048576,$B$166)-SUMIFS([1]DATA1415!$M$2:$M$1048576,[1]DATA1415!$C$2:$C$1048576,A111,[1]DATA1415!$E$2:$E$1048576,$A$163,[1]DATA1415!$F$2:$F$1048576,$B$166)</f>
        <v>808</v>
      </c>
      <c r="P111" s="38">
        <f t="shared" si="184"/>
        <v>108</v>
      </c>
      <c r="Q111" s="38">
        <f>ROUND(VLOOKUP($A111,'[1]TRG 1415'!$A$2:$N$119,9,FALSE)/12*$B$163,0)</f>
        <v>1200</v>
      </c>
      <c r="R111" s="38">
        <f>SUMIFS([1]DATA1415!$U$2:$U$1048576,[1]DATA1415!$C$2:$C$1048576,A111,[1]DATA1415!$E$2:$E$1048576,$A$166,[1]DATA1415!$F$2:$F$1048576,$B$166)-SUMIFS([1]DATA1415!$U$2:$U$1048576,[1]DATA1415!$C$2:$C$1048576,A111,[1]DATA1415!$E$2:$E$1048576,$A$163,[1]DATA1415!$F$2:$F$1048576,$B$166)</f>
        <v>1220</v>
      </c>
      <c r="S111" s="38">
        <f t="shared" si="185"/>
        <v>102</v>
      </c>
      <c r="T111" s="38">
        <f>ROUND(VLOOKUP($A111,'[1]TRG 1415'!$A$2:$N$119,11,FALSE)/12*$B$163,0)</f>
        <v>3000</v>
      </c>
      <c r="U111" s="38">
        <f>SUMIFS([1]DATA1415!$Y$2:$Y$1048576,[1]DATA1415!$C$2:$C$1048576,A111,[1]DATA1415!$E$2:$E$1048576,$A$166,[1]DATA1415!$F$2:$F$1048576,$B$166)-SUMIFS([1]DATA1415!$Y$2:$Y$1048576,[1]DATA1415!$C$2:$C$1048576,A111,[1]DATA1415!$E$2:$E$1048576,$A$163,[1]DATA1415!$F$2:$F$1048576,$B$166)</f>
        <v>2795</v>
      </c>
      <c r="V111" s="38">
        <f t="shared" si="186"/>
        <v>93</v>
      </c>
      <c r="W111" s="38">
        <f>ROUND(VLOOKUP($A111,'[1]TRG 1415'!$A$2:$N$119,10,FALSE)/12*$B$163,0)</f>
        <v>1500</v>
      </c>
      <c r="X111" s="38">
        <f>SUMIFS([1]DATA1415!$X$2:$X$1048576,[1]DATA1415!$C$2:$C$1048576,A111,[1]DATA1415!$E$2:$E$1048576,$A$166,[1]DATA1415!$F$2:$F$1048576,$B$166)-SUMIFS([1]DATA1415!$X$2:$X$1048576,[1]DATA1415!$C$2:$C$1048576,A111,[1]DATA1415!$E$2:$E$1048576,$A$163,[1]DATA1415!$F$2:$F$1048576,$B$166)</f>
        <v>1350</v>
      </c>
      <c r="Y111" s="38">
        <f t="shared" si="187"/>
        <v>90</v>
      </c>
      <c r="Z111" s="38">
        <f>ROUND(VLOOKUP($A111,'[1]TRG 1415'!$A$2:$N$119,12,FALSE)/12*$B$163,0)</f>
        <v>900</v>
      </c>
      <c r="AA111" s="38">
        <f>SUMIFS([1]DATA1415!$Z$2:$Z$1048576,[1]DATA1415!$C$2:$C$1048576,A111,[1]DATA1415!$E$2:$E$1048576,$A$166,[1]DATA1415!$F$2:$F$1048576,$B$166)-SUMIFS([1]DATA1415!$Z$2:$Z$1048576,[1]DATA1415!$C$2:$C$1048576,A111,[1]DATA1415!$E$2:$E$1048576,$A$163,[1]DATA1415!$F$2:$F$1048576,$B$166)</f>
        <v>628</v>
      </c>
      <c r="AB111" s="38">
        <f t="shared" si="188"/>
        <v>70</v>
      </c>
      <c r="AC111" s="38">
        <f>ROUND(VLOOKUP($A111,'[1]TRG 1415'!$A$2:$N$119,13,FALSE)/12*$B$163,0)</f>
        <v>57000</v>
      </c>
      <c r="AD111" s="38">
        <f>SUMIFS([1]DATA1415!$V$2:$V$1048576,[1]DATA1415!$C$2:$C$1048576,A111,[1]DATA1415!$E$2:$E$1048576,$A$166,[1]DATA1415!$F$2:$F$1048576,$B$166)-SUMIFS([1]DATA1415!$V$2:$V$1048576,[1]DATA1415!$C$2:$C$1048576,A111,[1]DATA1415!$E$2:$E$1048576,$A$163,[1]DATA1415!$F$2:$F$1048576,$B$166)</f>
        <v>47136</v>
      </c>
      <c r="AE111" s="38">
        <f t="shared" si="189"/>
        <v>83</v>
      </c>
      <c r="AF111" s="38">
        <f>IF(VLOOKUP($A111,'[1]TRG 1415'!$A$2:$N$119,4,FALSE)&gt;0,80,0)</f>
        <v>80</v>
      </c>
      <c r="AG111" s="39">
        <f>ROUND((SUMIFS([1]DATA1415!$L$2:$L$1048576,[1]DATA1415!$C$2:$C$1048576,A111,[1]DATA1415!$E$2:$E$1048576,$A$166,[1]DATA1415!$F$2:$F$1048576,$B$166)-SUMIFS([1]DATA1415!$L$2:$L$1048576,[1]DATA1415!$C$2:$C$1048576,A111,[1]DATA1415!$E$2:$E$1048576,$A$163,[1]DATA1415!$F$2:$F$1048576,$B$166))*100/(VLOOKUP($A111,'[1]TRG 1415'!$A$2:$N$119,4,FALSE)*$H$162),0)</f>
        <v>48</v>
      </c>
      <c r="AH111" s="38">
        <f t="shared" si="190"/>
        <v>60</v>
      </c>
      <c r="AI111" s="39">
        <f t="shared" si="191"/>
        <v>82</v>
      </c>
      <c r="AJ111" s="40" t="str">
        <f t="shared" si="192"/>
        <v>B</v>
      </c>
      <c r="AK111" s="41"/>
      <c r="AL111" s="42"/>
      <c r="AM111" s="43"/>
      <c r="AN111" s="41"/>
      <c r="AO111" s="44">
        <f>VLOOKUP(A111,'[1]TRG 1415'!$A$2:$N$119,14,FALSE)</f>
        <v>10</v>
      </c>
      <c r="AS111" s="45" t="str">
        <f t="shared" si="193"/>
        <v>B</v>
      </c>
      <c r="AT111" s="41" t="str">
        <f t="shared" si="129"/>
        <v/>
      </c>
      <c r="AU111" s="41">
        <f t="shared" si="127"/>
        <v>1</v>
      </c>
      <c r="AV111" s="41" t="str">
        <f t="shared" si="128"/>
        <v/>
      </c>
      <c r="AW111" s="41">
        <f t="shared" si="194"/>
        <v>10</v>
      </c>
    </row>
    <row r="112" spans="1:50" ht="21" outlineLevel="2">
      <c r="A112" s="34">
        <v>1013</v>
      </c>
      <c r="B112" s="35" t="s">
        <v>55</v>
      </c>
      <c r="C112" s="36" t="s">
        <v>151</v>
      </c>
      <c r="D112" s="37">
        <v>30</v>
      </c>
      <c r="E112" s="38">
        <f>ROUND(VLOOKUP($A112,'[1]TRG 1415'!$A$2:$N$119,5,FALSE)/12*$B$163,0)</f>
        <v>67500</v>
      </c>
      <c r="F112" s="38">
        <f>SUMIFS([1]DATA1415!$G$2:$G$1048576,[1]DATA1415!$C$2:$C$1048576,A112,[1]DATA1415!$E$2:$E$1048576,$A$166,[1]DATA1415!$F$2:$F$1048576,$B$166)+ SUMIFS([1]DATA1415!$H$2:$H$1048576,[1]DATA1415!$C$2:$C$1048576,A112,[1]DATA1415!$E$2:$E$1048576,$A$166,[1]DATA1415!$F$2:$F$1048576,$B$166)+SUMIFS([1]DATA1415!$Q$2:$Q$1048576,[1]DATA1415!$C$2:$C$1048576,A112,[1]DATA1415!$E$2:$E$1048576,$A$166,[1]DATA1415!$F$2:$F$1048576,$B$166)-(SUMIFS([1]DATA1415!$G$2:$G$1048576,[1]DATA1415!$C$2:$C$1048576,A112,[1]DATA1415!$E$2:$E$1048576,$A$163,[1]DATA1415!$F$2:$F$1048576,$B$166)+ SUMIFS([1]DATA1415!$H$2:$H$1048576,[1]DATA1415!$C$2:$C$1048576,A112,[1]DATA1415!$E$2:$E$1048576,$A$163,[1]DATA1415!$F$2:$F$1048576,$B$166)+SUMIFS([1]DATA1415!$Q$2:$Q$1048576,[1]DATA1415!$C$2:$C$1048576,A112,[1]DATA1415!$E$2:$E$1048576,$A$163,[1]DATA1415!$F$2:$F$1048576,$B$166))</f>
        <v>76258</v>
      </c>
      <c r="G112" s="38">
        <f t="shared" si="181"/>
        <v>113</v>
      </c>
      <c r="H112" s="38">
        <f>ROUND(VLOOKUP($A112,'[1]TRG 1415'!$A$2:$N$119,6,FALSE)/12*$B$163,0)</f>
        <v>4200</v>
      </c>
      <c r="I112" s="38">
        <f>SUMIFS([1]DATA1415!$I$2:$I$1048576,[1]DATA1415!$C$2:$C$1048576,A112,[1]DATA1415!$E$2:$E$1048576,$A$166,[1]DATA1415!$F$2:$F$1048576,$B$166)+ SUMIFS([1]DATA1415!$R$2:$R$1048576,[1]DATA1415!$C$2:$C$1048576,A112,[1]DATA1415!$E$2:$E$1048576,$A$166,[1]DATA1415!$F$2:$F$1048576,$B$166)-(SUMIFS([1]DATA1415!$I$2:$I$1048576,[1]DATA1415!$C$2:$C$1048576,A112,[1]DATA1415!$E$2:$E$1048576,$A$163,[1]DATA1415!$F$2:$F$1048576,$B$166)+ SUMIFS([1]DATA1415!$R$2:$R$1048576,[1]DATA1415!$C$2:$C$1048576,A112,[1]DATA1415!$E$2:$E$1048576,$A$163,[1]DATA1415!$F$2:$F$1048576,$B$166))</f>
        <v>3440</v>
      </c>
      <c r="J112" s="38">
        <f t="shared" si="182"/>
        <v>82</v>
      </c>
      <c r="K112" s="38">
        <f>ROUND(VLOOKUP($A112,'[1]TRG 1415'!$A$2:$N$119,7,FALSE)/12*$B$163,0)</f>
        <v>0</v>
      </c>
      <c r="L112" s="38">
        <f>SUMIFS([1]DATA1415!$N$2:$N$1048576,[1]DATA1415!$C$2:$C$1048576,A112,[1]DATA1415!$E$2:$E$1048576,$A$166,[1]DATA1415!$F$2:$F$1048576,$B$166)+ SUMIFS([1]DATA1415!$S$2:$S$1048576,[1]DATA1415!$C$2:$C$1048576,A112,[1]DATA1415!$E$2:$E$1048576,$A$166,[1]DATA1415!$F$2:$F$1048576,$B$166)-(SUMIFS([1]DATA1415!$N$2:$N$1048576,[1]DATA1415!$C$2:$C$1048576,A112,[1]DATA1415!$E$2:$E$1048576,$A$163,[1]DATA1415!$F$2:$F$1048576,$B$166)+ SUMIFS([1]DATA1415!$S$2:$S$1048576,[1]DATA1415!$C$2:$C$1048576,A112,[1]DATA1415!$E$2:$E$1048576,$A$163,[1]DATA1415!$F$2:$F$1048576,$B$166))</f>
        <v>119</v>
      </c>
      <c r="M112" s="38">
        <f t="shared" si="183"/>
        <v>0</v>
      </c>
      <c r="N112" s="38">
        <f>ROUND(VLOOKUP($A112,'[1]TRG 1415'!$A$2:$N$119,8,FALSE)/12*$B$163,0)</f>
        <v>300</v>
      </c>
      <c r="O112" s="38">
        <f>SUMIFS([1]DATA1415!$M$2:$M$1048576,[1]DATA1415!$C$2:$C$1048576,A112,[1]DATA1415!$E$2:$E$1048576,$A$166,[1]DATA1415!$F$2:$F$1048576,$B$166)-SUMIFS([1]DATA1415!$M$2:$M$1048576,[1]DATA1415!$C$2:$C$1048576,A112,[1]DATA1415!$E$2:$E$1048576,$A$163,[1]DATA1415!$F$2:$F$1048576,$B$166)</f>
        <v>106</v>
      </c>
      <c r="P112" s="38">
        <f t="shared" si="184"/>
        <v>35</v>
      </c>
      <c r="Q112" s="38">
        <f>ROUND(VLOOKUP($A112,'[1]TRG 1415'!$A$2:$N$119,9,FALSE)/12*$B$163,0)</f>
        <v>300</v>
      </c>
      <c r="R112" s="38">
        <f>SUMIFS([1]DATA1415!$U$2:$U$1048576,[1]DATA1415!$C$2:$C$1048576,A112,[1]DATA1415!$E$2:$E$1048576,$A$166,[1]DATA1415!$F$2:$F$1048576,$B$166)-SUMIFS([1]DATA1415!$U$2:$U$1048576,[1]DATA1415!$C$2:$C$1048576,A112,[1]DATA1415!$E$2:$E$1048576,$A$163,[1]DATA1415!$F$2:$F$1048576,$B$166)</f>
        <v>106</v>
      </c>
      <c r="S112" s="38">
        <f t="shared" si="185"/>
        <v>35</v>
      </c>
      <c r="T112" s="38">
        <f>ROUND(VLOOKUP($A112,'[1]TRG 1415'!$A$2:$N$119,11,FALSE)/12*$B$163,0)</f>
        <v>900</v>
      </c>
      <c r="U112" s="38">
        <f>SUMIFS([1]DATA1415!$Y$2:$Y$1048576,[1]DATA1415!$C$2:$C$1048576,A112,[1]DATA1415!$E$2:$E$1048576,$A$166,[1]DATA1415!$F$2:$F$1048576,$B$166)-SUMIFS([1]DATA1415!$Y$2:$Y$1048576,[1]DATA1415!$C$2:$C$1048576,A112,[1]DATA1415!$E$2:$E$1048576,$A$163,[1]DATA1415!$F$2:$F$1048576,$B$166)</f>
        <v>0</v>
      </c>
      <c r="V112" s="38">
        <f t="shared" si="186"/>
        <v>0</v>
      </c>
      <c r="W112" s="38">
        <f>ROUND(VLOOKUP($A112,'[1]TRG 1415'!$A$2:$N$119,10,FALSE)/12*$B$163,0)</f>
        <v>0</v>
      </c>
      <c r="X112" s="38">
        <f>SUMIFS([1]DATA1415!$X$2:$X$1048576,[1]DATA1415!$C$2:$C$1048576,A112,[1]DATA1415!$E$2:$E$1048576,$A$166,[1]DATA1415!$F$2:$F$1048576,$B$166)-SUMIFS([1]DATA1415!$X$2:$X$1048576,[1]DATA1415!$C$2:$C$1048576,A112,[1]DATA1415!$E$2:$E$1048576,$A$163,[1]DATA1415!$F$2:$F$1048576,$B$166)</f>
        <v>0</v>
      </c>
      <c r="Y112" s="38">
        <f t="shared" si="187"/>
        <v>0</v>
      </c>
      <c r="Z112" s="38">
        <f>ROUND(VLOOKUP($A112,'[1]TRG 1415'!$A$2:$N$119,12,FALSE)/12*$B$163,0)</f>
        <v>125</v>
      </c>
      <c r="AA112" s="38">
        <f>SUMIFS([1]DATA1415!$Z$2:$Z$1048576,[1]DATA1415!$C$2:$C$1048576,A112,[1]DATA1415!$E$2:$E$1048576,$A$166,[1]DATA1415!$F$2:$F$1048576,$B$166)-SUMIFS([1]DATA1415!$Z$2:$Z$1048576,[1]DATA1415!$C$2:$C$1048576,A112,[1]DATA1415!$E$2:$E$1048576,$A$163,[1]DATA1415!$F$2:$F$1048576,$B$166)</f>
        <v>0</v>
      </c>
      <c r="AB112" s="38">
        <f t="shared" si="188"/>
        <v>0</v>
      </c>
      <c r="AC112" s="38">
        <f>ROUND(VLOOKUP($A112,'[1]TRG 1415'!$A$2:$N$119,13,FALSE)/12*$B$163,0)</f>
        <v>14400</v>
      </c>
      <c r="AD112" s="38">
        <f>SUMIFS([1]DATA1415!$V$2:$V$1048576,[1]DATA1415!$C$2:$C$1048576,A112,[1]DATA1415!$E$2:$E$1048576,$A$166,[1]DATA1415!$F$2:$F$1048576,$B$166)-SUMIFS([1]DATA1415!$V$2:$V$1048576,[1]DATA1415!$C$2:$C$1048576,A112,[1]DATA1415!$E$2:$E$1048576,$A$163,[1]DATA1415!$F$2:$F$1048576,$B$166)</f>
        <v>14465</v>
      </c>
      <c r="AE112" s="38">
        <f t="shared" si="189"/>
        <v>100</v>
      </c>
      <c r="AF112" s="38">
        <f>IF(VLOOKUP($A112,'[1]TRG 1415'!$A$2:$N$119,4,FALSE)&gt;0,80,0)</f>
        <v>80</v>
      </c>
      <c r="AG112" s="39">
        <f>ROUND((SUMIFS([1]DATA1415!$L$2:$L$1048576,[1]DATA1415!$C$2:$C$1048576,A112,[1]DATA1415!$E$2:$E$1048576,$A$166,[1]DATA1415!$F$2:$F$1048576,$B$166)-SUMIFS([1]DATA1415!$L$2:$L$1048576,[1]DATA1415!$C$2:$C$1048576,A112,[1]DATA1415!$E$2:$E$1048576,$A$163,[1]DATA1415!$F$2:$F$1048576,$B$166))*100/(VLOOKUP($A112,'[1]TRG 1415'!$A$2:$N$119,4,FALSE)*$H$162),0)</f>
        <v>64</v>
      </c>
      <c r="AH112" s="38">
        <f t="shared" si="190"/>
        <v>80</v>
      </c>
      <c r="AI112" s="39">
        <f t="shared" si="191"/>
        <v>56</v>
      </c>
      <c r="AJ112" s="40" t="str">
        <f t="shared" si="192"/>
        <v>C</v>
      </c>
      <c r="AK112" s="41"/>
      <c r="AL112" s="42"/>
      <c r="AM112" s="43"/>
      <c r="AN112" s="41"/>
      <c r="AO112" s="44">
        <f>VLOOKUP(A112,'[1]TRG 1415'!$A$2:$N$119,14,FALSE)</f>
        <v>8</v>
      </c>
      <c r="AS112" s="45" t="str">
        <f t="shared" si="193"/>
        <v>C</v>
      </c>
      <c r="AT112" s="41" t="str">
        <f t="shared" si="129"/>
        <v/>
      </c>
      <c r="AU112" s="41" t="str">
        <f t="shared" si="127"/>
        <v/>
      </c>
      <c r="AV112" s="41">
        <f t="shared" si="128"/>
        <v>1</v>
      </c>
      <c r="AW112" s="41">
        <f t="shared" si="194"/>
        <v>10</v>
      </c>
    </row>
    <row r="113" spans="1:50" ht="21" outlineLevel="2">
      <c r="A113" s="34">
        <v>1014</v>
      </c>
      <c r="B113" s="35" t="s">
        <v>55</v>
      </c>
      <c r="C113" s="36" t="s">
        <v>152</v>
      </c>
      <c r="D113" s="37">
        <v>30</v>
      </c>
      <c r="E113" s="38">
        <f>ROUND(VLOOKUP($A113,'[1]TRG 1415'!$A$2:$N$119,5,FALSE)/12*$B$163,0)</f>
        <v>67500</v>
      </c>
      <c r="F113" s="38">
        <f>SUMIFS([1]DATA1415!$G$2:$G$1048576,[1]DATA1415!$C$2:$C$1048576,A113,[1]DATA1415!$E$2:$E$1048576,$A$166,[1]DATA1415!$F$2:$F$1048576,$B$166)+ SUMIFS([1]DATA1415!$H$2:$H$1048576,[1]DATA1415!$C$2:$C$1048576,A113,[1]DATA1415!$E$2:$E$1048576,$A$166,[1]DATA1415!$F$2:$F$1048576,$B$166)+SUMIFS([1]DATA1415!$Q$2:$Q$1048576,[1]DATA1415!$C$2:$C$1048576,A113,[1]DATA1415!$E$2:$E$1048576,$A$166,[1]DATA1415!$F$2:$F$1048576,$B$166)-(SUMIFS([1]DATA1415!$G$2:$G$1048576,[1]DATA1415!$C$2:$C$1048576,A113,[1]DATA1415!$E$2:$E$1048576,$A$163,[1]DATA1415!$F$2:$F$1048576,$B$166)+ SUMIFS([1]DATA1415!$H$2:$H$1048576,[1]DATA1415!$C$2:$C$1048576,A113,[1]DATA1415!$E$2:$E$1048576,$A$163,[1]DATA1415!$F$2:$F$1048576,$B$166)+SUMIFS([1]DATA1415!$Q$2:$Q$1048576,[1]DATA1415!$C$2:$C$1048576,A113,[1]DATA1415!$E$2:$E$1048576,$A$163,[1]DATA1415!$F$2:$F$1048576,$B$166))</f>
        <v>98971</v>
      </c>
      <c r="G113" s="38">
        <f t="shared" si="181"/>
        <v>147</v>
      </c>
      <c r="H113" s="38">
        <f>ROUND(VLOOKUP($A113,'[1]TRG 1415'!$A$2:$N$119,6,FALSE)/12*$B$163,0)</f>
        <v>4200</v>
      </c>
      <c r="I113" s="38">
        <f>SUMIFS([1]DATA1415!$I$2:$I$1048576,[1]DATA1415!$C$2:$C$1048576,A113,[1]DATA1415!$E$2:$E$1048576,$A$166,[1]DATA1415!$F$2:$F$1048576,$B$166)+ SUMIFS([1]DATA1415!$R$2:$R$1048576,[1]DATA1415!$C$2:$C$1048576,A113,[1]DATA1415!$E$2:$E$1048576,$A$166,[1]DATA1415!$F$2:$F$1048576,$B$166)-(SUMIFS([1]DATA1415!$I$2:$I$1048576,[1]DATA1415!$C$2:$C$1048576,A113,[1]DATA1415!$E$2:$E$1048576,$A$163,[1]DATA1415!$F$2:$F$1048576,$B$166)+ SUMIFS([1]DATA1415!$R$2:$R$1048576,[1]DATA1415!$C$2:$C$1048576,A113,[1]DATA1415!$E$2:$E$1048576,$A$163,[1]DATA1415!$F$2:$F$1048576,$B$166))</f>
        <v>6306</v>
      </c>
      <c r="J113" s="38">
        <f t="shared" si="182"/>
        <v>150</v>
      </c>
      <c r="K113" s="38">
        <f>ROUND(VLOOKUP($A113,'[1]TRG 1415'!$A$2:$N$119,7,FALSE)/12*$B$163,0)</f>
        <v>0</v>
      </c>
      <c r="L113" s="38">
        <f>SUMIFS([1]DATA1415!$N$2:$N$1048576,[1]DATA1415!$C$2:$C$1048576,A113,[1]DATA1415!$E$2:$E$1048576,$A$166,[1]DATA1415!$F$2:$F$1048576,$B$166)+ SUMIFS([1]DATA1415!$S$2:$S$1048576,[1]DATA1415!$C$2:$C$1048576,A113,[1]DATA1415!$E$2:$E$1048576,$A$166,[1]DATA1415!$F$2:$F$1048576,$B$166)-(SUMIFS([1]DATA1415!$N$2:$N$1048576,[1]DATA1415!$C$2:$C$1048576,A113,[1]DATA1415!$E$2:$E$1048576,$A$163,[1]DATA1415!$F$2:$F$1048576,$B$166)+ SUMIFS([1]DATA1415!$S$2:$S$1048576,[1]DATA1415!$C$2:$C$1048576,A113,[1]DATA1415!$E$2:$E$1048576,$A$163,[1]DATA1415!$F$2:$F$1048576,$B$166))</f>
        <v>8</v>
      </c>
      <c r="M113" s="38">
        <f t="shared" si="183"/>
        <v>0</v>
      </c>
      <c r="N113" s="38">
        <f>ROUND(VLOOKUP($A113,'[1]TRG 1415'!$A$2:$N$119,8,FALSE)/12*$B$163,0)</f>
        <v>300</v>
      </c>
      <c r="O113" s="38">
        <f>SUMIFS([1]DATA1415!$M$2:$M$1048576,[1]DATA1415!$C$2:$C$1048576,A113,[1]DATA1415!$E$2:$E$1048576,$A$166,[1]DATA1415!$F$2:$F$1048576,$B$166)-SUMIFS([1]DATA1415!$M$2:$M$1048576,[1]DATA1415!$C$2:$C$1048576,A113,[1]DATA1415!$E$2:$E$1048576,$A$163,[1]DATA1415!$F$2:$F$1048576,$B$166)</f>
        <v>173</v>
      </c>
      <c r="P113" s="38">
        <f t="shared" si="184"/>
        <v>58</v>
      </c>
      <c r="Q113" s="38">
        <f>ROUND(VLOOKUP($A113,'[1]TRG 1415'!$A$2:$N$119,9,FALSE)/12*$B$163,0)</f>
        <v>300</v>
      </c>
      <c r="R113" s="38">
        <f>SUMIFS([1]DATA1415!$U$2:$U$1048576,[1]DATA1415!$C$2:$C$1048576,A113,[1]DATA1415!$E$2:$E$1048576,$A$166,[1]DATA1415!$F$2:$F$1048576,$B$166)-SUMIFS([1]DATA1415!$U$2:$U$1048576,[1]DATA1415!$C$2:$C$1048576,A113,[1]DATA1415!$E$2:$E$1048576,$A$163,[1]DATA1415!$F$2:$F$1048576,$B$166)</f>
        <v>290</v>
      </c>
      <c r="S113" s="38">
        <f t="shared" si="185"/>
        <v>97</v>
      </c>
      <c r="T113" s="38">
        <f>ROUND(VLOOKUP($A113,'[1]TRG 1415'!$A$2:$N$119,11,FALSE)/12*$B$163,0)</f>
        <v>900</v>
      </c>
      <c r="U113" s="38">
        <f>SUMIFS([1]DATA1415!$Y$2:$Y$1048576,[1]DATA1415!$C$2:$C$1048576,A113,[1]DATA1415!$E$2:$E$1048576,$A$166,[1]DATA1415!$F$2:$F$1048576,$B$166)-SUMIFS([1]DATA1415!$Y$2:$Y$1048576,[1]DATA1415!$C$2:$C$1048576,A113,[1]DATA1415!$E$2:$E$1048576,$A$163,[1]DATA1415!$F$2:$F$1048576,$B$166)</f>
        <v>614</v>
      </c>
      <c r="V113" s="38">
        <f t="shared" si="186"/>
        <v>68</v>
      </c>
      <c r="W113" s="38">
        <f>ROUND(VLOOKUP($A113,'[1]TRG 1415'!$A$2:$N$119,10,FALSE)/12*$B$163,0)</f>
        <v>0</v>
      </c>
      <c r="X113" s="38">
        <f>SUMIFS([1]DATA1415!$X$2:$X$1048576,[1]DATA1415!$C$2:$C$1048576,A113,[1]DATA1415!$E$2:$E$1048576,$A$166,[1]DATA1415!$F$2:$F$1048576,$B$166)-SUMIFS([1]DATA1415!$X$2:$X$1048576,[1]DATA1415!$C$2:$C$1048576,A113,[1]DATA1415!$E$2:$E$1048576,$A$163,[1]DATA1415!$F$2:$F$1048576,$B$166)</f>
        <v>0</v>
      </c>
      <c r="Y113" s="38">
        <f t="shared" si="187"/>
        <v>0</v>
      </c>
      <c r="Z113" s="38">
        <f>ROUND(VLOOKUP($A113,'[1]TRG 1415'!$A$2:$N$119,12,FALSE)/12*$B$163,0)</f>
        <v>125</v>
      </c>
      <c r="AA113" s="38">
        <f>SUMIFS([1]DATA1415!$Z$2:$Z$1048576,[1]DATA1415!$C$2:$C$1048576,A113,[1]DATA1415!$E$2:$E$1048576,$A$166,[1]DATA1415!$F$2:$F$1048576,$B$166)-SUMIFS([1]DATA1415!$Z$2:$Z$1048576,[1]DATA1415!$C$2:$C$1048576,A113,[1]DATA1415!$E$2:$E$1048576,$A$163,[1]DATA1415!$F$2:$F$1048576,$B$166)</f>
        <v>218</v>
      </c>
      <c r="AB113" s="38">
        <f t="shared" si="188"/>
        <v>174</v>
      </c>
      <c r="AC113" s="38">
        <f>ROUND(VLOOKUP($A113,'[1]TRG 1415'!$A$2:$N$119,13,FALSE)/12*$B$163,0)</f>
        <v>14400</v>
      </c>
      <c r="AD113" s="38">
        <f>SUMIFS([1]DATA1415!$V$2:$V$1048576,[1]DATA1415!$C$2:$C$1048576,A113,[1]DATA1415!$E$2:$E$1048576,$A$166,[1]DATA1415!$F$2:$F$1048576,$B$166)-SUMIFS([1]DATA1415!$V$2:$V$1048576,[1]DATA1415!$C$2:$C$1048576,A113,[1]DATA1415!$E$2:$E$1048576,$A$163,[1]DATA1415!$F$2:$F$1048576,$B$166)</f>
        <v>27448</v>
      </c>
      <c r="AE113" s="38">
        <f t="shared" si="189"/>
        <v>191</v>
      </c>
      <c r="AF113" s="38">
        <f>IF(VLOOKUP($A113,'[1]TRG 1415'!$A$2:$N$119,4,FALSE)&gt;0,80,0)</f>
        <v>80</v>
      </c>
      <c r="AG113" s="39">
        <f>ROUND((SUMIFS([1]DATA1415!$L$2:$L$1048576,[1]DATA1415!$C$2:$C$1048576,A113,[1]DATA1415!$E$2:$E$1048576,$A$166,[1]DATA1415!$F$2:$F$1048576,$B$166)-SUMIFS([1]DATA1415!$L$2:$L$1048576,[1]DATA1415!$C$2:$C$1048576,A113,[1]DATA1415!$E$2:$E$1048576,$A$163,[1]DATA1415!$F$2:$F$1048576,$B$166))*100/(VLOOKUP($A113,'[1]TRG 1415'!$A$2:$N$119,4,FALSE)*$H$162),0)</f>
        <v>61</v>
      </c>
      <c r="AH113" s="38">
        <f t="shared" si="190"/>
        <v>76</v>
      </c>
      <c r="AI113" s="39">
        <f t="shared" si="191"/>
        <v>120</v>
      </c>
      <c r="AJ113" s="40" t="str">
        <f t="shared" si="192"/>
        <v>A</v>
      </c>
      <c r="AK113" s="41"/>
      <c r="AL113" s="42"/>
      <c r="AM113" s="43"/>
      <c r="AN113" s="41"/>
      <c r="AO113" s="44">
        <f>VLOOKUP(A113,'[1]TRG 1415'!$A$2:$N$119,14,FALSE)</f>
        <v>8</v>
      </c>
      <c r="AS113" s="45" t="str">
        <f t="shared" si="193"/>
        <v>A</v>
      </c>
      <c r="AT113" s="41">
        <f t="shared" si="129"/>
        <v>1</v>
      </c>
      <c r="AU113" s="41" t="str">
        <f t="shared" si="127"/>
        <v/>
      </c>
      <c r="AV113" s="41" t="str">
        <f t="shared" si="128"/>
        <v/>
      </c>
      <c r="AW113" s="41">
        <f t="shared" si="194"/>
        <v>10</v>
      </c>
    </row>
    <row r="114" spans="1:50" ht="21" outlineLevel="2">
      <c r="A114" s="34">
        <v>1015</v>
      </c>
      <c r="B114" s="35" t="s">
        <v>53</v>
      </c>
      <c r="C114" s="36" t="s">
        <v>153</v>
      </c>
      <c r="D114" s="37">
        <v>100</v>
      </c>
      <c r="E114" s="38">
        <f>ROUND(VLOOKUP($A114,'[1]TRG 1415'!$A$2:$N$119,5,FALSE)/12*$B$163,0)</f>
        <v>141000</v>
      </c>
      <c r="F114" s="38">
        <f>SUMIFS([1]DATA1415!$G$2:$G$1048576,[1]DATA1415!$C$2:$C$1048576,A114,[1]DATA1415!$E$2:$E$1048576,$A$166,[1]DATA1415!$F$2:$F$1048576,$B$166)+ SUMIFS([1]DATA1415!$H$2:$H$1048576,[1]DATA1415!$C$2:$C$1048576,A114,[1]DATA1415!$E$2:$E$1048576,$A$166,[1]DATA1415!$F$2:$F$1048576,$B$166)+SUMIFS([1]DATA1415!$Q$2:$Q$1048576,[1]DATA1415!$C$2:$C$1048576,A114,[1]DATA1415!$E$2:$E$1048576,$A$166,[1]DATA1415!$F$2:$F$1048576,$B$166)-(SUMIFS([1]DATA1415!$G$2:$G$1048576,[1]DATA1415!$C$2:$C$1048576,A114,[1]DATA1415!$E$2:$E$1048576,$A$163,[1]DATA1415!$F$2:$F$1048576,$B$166)+ SUMIFS([1]DATA1415!$H$2:$H$1048576,[1]DATA1415!$C$2:$C$1048576,A114,[1]DATA1415!$E$2:$E$1048576,$A$163,[1]DATA1415!$F$2:$F$1048576,$B$166)+SUMIFS([1]DATA1415!$Q$2:$Q$1048576,[1]DATA1415!$C$2:$C$1048576,A114,[1]DATA1415!$E$2:$E$1048576,$A$163,[1]DATA1415!$F$2:$F$1048576,$B$166))</f>
        <v>132441</v>
      </c>
      <c r="G114" s="38">
        <f t="shared" si="181"/>
        <v>94</v>
      </c>
      <c r="H114" s="38">
        <f>ROUND(VLOOKUP($A114,'[1]TRG 1415'!$A$2:$N$119,6,FALSE)/12*$B$163,0)</f>
        <v>13500</v>
      </c>
      <c r="I114" s="38">
        <f>SUMIFS([1]DATA1415!$I$2:$I$1048576,[1]DATA1415!$C$2:$C$1048576,A114,[1]DATA1415!$E$2:$E$1048576,$A$166,[1]DATA1415!$F$2:$F$1048576,$B$166)+ SUMIFS([1]DATA1415!$R$2:$R$1048576,[1]DATA1415!$C$2:$C$1048576,A114,[1]DATA1415!$E$2:$E$1048576,$A$166,[1]DATA1415!$F$2:$F$1048576,$B$166)-(SUMIFS([1]DATA1415!$I$2:$I$1048576,[1]DATA1415!$C$2:$C$1048576,A114,[1]DATA1415!$E$2:$E$1048576,$A$163,[1]DATA1415!$F$2:$F$1048576,$B$166)+ SUMIFS([1]DATA1415!$R$2:$R$1048576,[1]DATA1415!$C$2:$C$1048576,A114,[1]DATA1415!$E$2:$E$1048576,$A$163,[1]DATA1415!$F$2:$F$1048576,$B$166))</f>
        <v>13141</v>
      </c>
      <c r="J114" s="38">
        <f t="shared" si="182"/>
        <v>97</v>
      </c>
      <c r="K114" s="38">
        <f>ROUND(VLOOKUP($A114,'[1]TRG 1415'!$A$2:$N$119,7,FALSE)/12*$B$163,0)</f>
        <v>750</v>
      </c>
      <c r="L114" s="38">
        <f>SUMIFS([1]DATA1415!$N$2:$N$1048576,[1]DATA1415!$C$2:$C$1048576,A114,[1]DATA1415!$E$2:$E$1048576,$A$166,[1]DATA1415!$F$2:$F$1048576,$B$166)+ SUMIFS([1]DATA1415!$S$2:$S$1048576,[1]DATA1415!$C$2:$C$1048576,A114,[1]DATA1415!$E$2:$E$1048576,$A$166,[1]DATA1415!$F$2:$F$1048576,$B$166)-(SUMIFS([1]DATA1415!$N$2:$N$1048576,[1]DATA1415!$C$2:$C$1048576,A114,[1]DATA1415!$E$2:$E$1048576,$A$163,[1]DATA1415!$F$2:$F$1048576,$B$166)+ SUMIFS([1]DATA1415!$S$2:$S$1048576,[1]DATA1415!$C$2:$C$1048576,A114,[1]DATA1415!$E$2:$E$1048576,$A$163,[1]DATA1415!$F$2:$F$1048576,$B$166))</f>
        <v>730</v>
      </c>
      <c r="M114" s="38">
        <f t="shared" si="183"/>
        <v>97</v>
      </c>
      <c r="N114" s="38">
        <f>ROUND(VLOOKUP($A114,'[1]TRG 1415'!$A$2:$N$119,8,FALSE)/12*$B$163,0)</f>
        <v>750</v>
      </c>
      <c r="O114" s="38">
        <f>SUMIFS([1]DATA1415!$M$2:$M$1048576,[1]DATA1415!$C$2:$C$1048576,A114,[1]DATA1415!$E$2:$E$1048576,$A$166,[1]DATA1415!$F$2:$F$1048576,$B$166)-SUMIFS([1]DATA1415!$M$2:$M$1048576,[1]DATA1415!$C$2:$C$1048576,A114,[1]DATA1415!$E$2:$E$1048576,$A$163,[1]DATA1415!$F$2:$F$1048576,$B$166)</f>
        <v>410</v>
      </c>
      <c r="P114" s="38">
        <f t="shared" si="184"/>
        <v>55</v>
      </c>
      <c r="Q114" s="38">
        <f>ROUND(VLOOKUP($A114,'[1]TRG 1415'!$A$2:$N$119,9,FALSE)/12*$B$163,0)</f>
        <v>1200</v>
      </c>
      <c r="R114" s="38">
        <f>SUMIFS([1]DATA1415!$U$2:$U$1048576,[1]DATA1415!$C$2:$C$1048576,A114,[1]DATA1415!$E$2:$E$1048576,$A$166,[1]DATA1415!$F$2:$F$1048576,$B$166)-SUMIFS([1]DATA1415!$U$2:$U$1048576,[1]DATA1415!$C$2:$C$1048576,A114,[1]DATA1415!$E$2:$E$1048576,$A$163,[1]DATA1415!$F$2:$F$1048576,$B$166)</f>
        <v>923</v>
      </c>
      <c r="S114" s="38">
        <f t="shared" si="185"/>
        <v>77</v>
      </c>
      <c r="T114" s="38">
        <f>ROUND(VLOOKUP($A114,'[1]TRG 1415'!$A$2:$N$119,11,FALSE)/12*$B$163,0)</f>
        <v>3000</v>
      </c>
      <c r="U114" s="38">
        <f>SUMIFS([1]DATA1415!$Y$2:$Y$1048576,[1]DATA1415!$C$2:$C$1048576,A114,[1]DATA1415!$E$2:$E$1048576,$A$166,[1]DATA1415!$F$2:$F$1048576,$B$166)-SUMIFS([1]DATA1415!$Y$2:$Y$1048576,[1]DATA1415!$C$2:$C$1048576,A114,[1]DATA1415!$E$2:$E$1048576,$A$163,[1]DATA1415!$F$2:$F$1048576,$B$166)</f>
        <v>1467</v>
      </c>
      <c r="V114" s="38">
        <f t="shared" si="186"/>
        <v>49</v>
      </c>
      <c r="W114" s="38">
        <f>ROUND(VLOOKUP($A114,'[1]TRG 1415'!$A$2:$N$119,10,FALSE)/12*$B$163,0)</f>
        <v>1500</v>
      </c>
      <c r="X114" s="38">
        <f>SUMIFS([1]DATA1415!$X$2:$X$1048576,[1]DATA1415!$C$2:$C$1048576,A114,[1]DATA1415!$E$2:$E$1048576,$A$166,[1]DATA1415!$F$2:$F$1048576,$B$166)-SUMIFS([1]DATA1415!$X$2:$X$1048576,[1]DATA1415!$C$2:$C$1048576,A114,[1]DATA1415!$E$2:$E$1048576,$A$163,[1]DATA1415!$F$2:$F$1048576,$B$166)</f>
        <v>116</v>
      </c>
      <c r="Y114" s="38">
        <f t="shared" si="187"/>
        <v>8</v>
      </c>
      <c r="Z114" s="38">
        <f>ROUND(VLOOKUP($A114,'[1]TRG 1415'!$A$2:$N$119,12,FALSE)/12*$B$163,0)</f>
        <v>900</v>
      </c>
      <c r="AA114" s="38">
        <f>SUMIFS([1]DATA1415!$Z$2:$Z$1048576,[1]DATA1415!$C$2:$C$1048576,A114,[1]DATA1415!$E$2:$E$1048576,$A$166,[1]DATA1415!$F$2:$F$1048576,$B$166)-SUMIFS([1]DATA1415!$Z$2:$Z$1048576,[1]DATA1415!$C$2:$C$1048576,A114,[1]DATA1415!$E$2:$E$1048576,$A$163,[1]DATA1415!$F$2:$F$1048576,$B$166)</f>
        <v>392</v>
      </c>
      <c r="AB114" s="38">
        <f t="shared" si="188"/>
        <v>44</v>
      </c>
      <c r="AC114" s="38">
        <f>ROUND(VLOOKUP($A114,'[1]TRG 1415'!$A$2:$N$119,13,FALSE)/12*$B$163,0)</f>
        <v>57000</v>
      </c>
      <c r="AD114" s="38">
        <f>SUMIFS([1]DATA1415!$V$2:$V$1048576,[1]DATA1415!$C$2:$C$1048576,A114,[1]DATA1415!$E$2:$E$1048576,$A$166,[1]DATA1415!$F$2:$F$1048576,$B$166)-SUMIFS([1]DATA1415!$V$2:$V$1048576,[1]DATA1415!$C$2:$C$1048576,A114,[1]DATA1415!$E$2:$E$1048576,$A$163,[1]DATA1415!$F$2:$F$1048576,$B$166)</f>
        <v>49168</v>
      </c>
      <c r="AE114" s="38">
        <f t="shared" si="189"/>
        <v>86</v>
      </c>
      <c r="AF114" s="38">
        <f>IF(VLOOKUP($A114,'[1]TRG 1415'!$A$2:$N$119,4,FALSE)&gt;0,80,0)</f>
        <v>80</v>
      </c>
      <c r="AG114" s="39">
        <f>ROUND((SUMIFS([1]DATA1415!$L$2:$L$1048576,[1]DATA1415!$C$2:$C$1048576,A114,[1]DATA1415!$E$2:$E$1048576,$A$166,[1]DATA1415!$F$2:$F$1048576,$B$166)-SUMIFS([1]DATA1415!$L$2:$L$1048576,[1]DATA1415!$C$2:$C$1048576,A114,[1]DATA1415!$E$2:$E$1048576,$A$163,[1]DATA1415!$F$2:$F$1048576,$B$166))*100/(VLOOKUP($A114,'[1]TRG 1415'!$A$2:$N$119,4,FALSE)*$H$162),0)</f>
        <v>36</v>
      </c>
      <c r="AH114" s="38">
        <f t="shared" si="190"/>
        <v>45</v>
      </c>
      <c r="AI114" s="39">
        <f t="shared" si="191"/>
        <v>65</v>
      </c>
      <c r="AJ114" s="40" t="str">
        <f t="shared" si="192"/>
        <v>C</v>
      </c>
      <c r="AK114" s="41"/>
      <c r="AL114" s="42"/>
      <c r="AM114" s="43"/>
      <c r="AN114" s="41"/>
      <c r="AO114" s="44">
        <f>VLOOKUP(A114,'[1]TRG 1415'!$A$2:$N$119,14,FALSE)</f>
        <v>10</v>
      </c>
      <c r="AS114" s="45" t="str">
        <f t="shared" si="193"/>
        <v>C</v>
      </c>
      <c r="AT114" s="41" t="str">
        <f t="shared" si="129"/>
        <v/>
      </c>
      <c r="AU114" s="41" t="str">
        <f t="shared" si="127"/>
        <v/>
      </c>
      <c r="AV114" s="41">
        <f t="shared" si="128"/>
        <v>1</v>
      </c>
      <c r="AW114" s="41">
        <f t="shared" si="194"/>
        <v>10</v>
      </c>
    </row>
    <row r="115" spans="1:50" ht="21.75" outlineLevel="1" thickBot="1">
      <c r="A115" s="34"/>
      <c r="B115" s="35"/>
      <c r="C115" s="34" t="s">
        <v>25</v>
      </c>
      <c r="D115" s="47">
        <f>SUBTOTAL(9,D100:D114)</f>
        <v>1150</v>
      </c>
      <c r="E115" s="48">
        <f>SUBTOTAL(9,E100:E114)</f>
        <v>1732500</v>
      </c>
      <c r="F115" s="48">
        <f>SUBTOTAL(9,F100:F114)</f>
        <v>1797390</v>
      </c>
      <c r="G115" s="49">
        <f>IF(E115=0,0,ROUND(F115/E115*100,0))</f>
        <v>104</v>
      </c>
      <c r="H115" s="48">
        <f t="shared" ref="H115:I115" si="195">SUBTOTAL(9,H100:H114)</f>
        <v>167400</v>
      </c>
      <c r="I115" s="48">
        <f t="shared" si="195"/>
        <v>205029</v>
      </c>
      <c r="J115" s="49">
        <f t="shared" si="182"/>
        <v>122</v>
      </c>
      <c r="K115" s="48">
        <f t="shared" ref="K115:L115" si="196">SUBTOTAL(9,K100:K114)</f>
        <v>6750</v>
      </c>
      <c r="L115" s="48">
        <f t="shared" si="196"/>
        <v>4910</v>
      </c>
      <c r="M115" s="49">
        <f t="shared" si="183"/>
        <v>73</v>
      </c>
      <c r="N115" s="48">
        <f t="shared" ref="N115:O115" si="197">SUBTOTAL(9,N100:N114)</f>
        <v>7718</v>
      </c>
      <c r="O115" s="48">
        <f t="shared" si="197"/>
        <v>8388</v>
      </c>
      <c r="P115" s="49">
        <f t="shared" si="184"/>
        <v>109</v>
      </c>
      <c r="Q115" s="48">
        <f t="shared" ref="Q115:R115" si="198">SUBTOTAL(9,Q100:Q114)</f>
        <v>12600</v>
      </c>
      <c r="R115" s="48">
        <f t="shared" si="198"/>
        <v>14052</v>
      </c>
      <c r="S115" s="49">
        <f t="shared" si="185"/>
        <v>112</v>
      </c>
      <c r="T115" s="48">
        <f t="shared" ref="T115:U115" si="199">SUBTOTAL(9,T100:T114)</f>
        <v>36000</v>
      </c>
      <c r="U115" s="48">
        <f t="shared" si="199"/>
        <v>33293</v>
      </c>
      <c r="V115" s="49">
        <f t="shared" si="186"/>
        <v>92</v>
      </c>
      <c r="W115" s="48">
        <f t="shared" ref="W115:X115" si="200">SUBTOTAL(9,W100:W114)</f>
        <v>10200</v>
      </c>
      <c r="X115" s="48">
        <f t="shared" si="200"/>
        <v>6705</v>
      </c>
      <c r="Y115" s="49">
        <f t="shared" si="187"/>
        <v>66</v>
      </c>
      <c r="Z115" s="48">
        <f t="shared" ref="Z115:AA115" si="201">SUBTOTAL(9,Z100:Z114)</f>
        <v>9200</v>
      </c>
      <c r="AA115" s="48">
        <f t="shared" si="201"/>
        <v>7711</v>
      </c>
      <c r="AB115" s="49">
        <f t="shared" si="188"/>
        <v>84</v>
      </c>
      <c r="AC115" s="48">
        <f t="shared" ref="AC115:AD115" si="202">SUBTOTAL(9,AC100:AC114)</f>
        <v>588000</v>
      </c>
      <c r="AD115" s="48">
        <f t="shared" si="202"/>
        <v>720091</v>
      </c>
      <c r="AE115" s="49">
        <f t="shared" si="189"/>
        <v>122</v>
      </c>
      <c r="AF115" s="48">
        <f>SUBTOTAL(9,AF100:AF114)/COUNTIF(AF100:AF114,"=80")</f>
        <v>80</v>
      </c>
      <c r="AG115" s="49">
        <f>ROUND(SUBTOTAL(9,AG100:AG114)/COUNTIF(AF100:AF114,"=80"),0)</f>
        <v>77</v>
      </c>
      <c r="AH115" s="49">
        <f t="shared" si="190"/>
        <v>96</v>
      </c>
      <c r="AI115" s="49">
        <f>ROUND(SUBTOTAL(9,AI100:AI114)/15,0)</f>
        <v>97</v>
      </c>
      <c r="AJ115" s="50"/>
      <c r="AK115" s="51"/>
      <c r="AL115" s="52"/>
      <c r="AM115" s="53"/>
      <c r="AN115" s="51"/>
      <c r="AS115" s="45"/>
      <c r="AT115" s="41" t="str">
        <f t="shared" si="129"/>
        <v/>
      </c>
      <c r="AU115" s="41" t="str">
        <f t="shared" si="127"/>
        <v/>
      </c>
      <c r="AV115" s="41" t="str">
        <f t="shared" si="128"/>
        <v/>
      </c>
      <c r="AW115" s="41"/>
    </row>
    <row r="116" spans="1:50" s="33" customFormat="1" ht="21.75" thickTop="1">
      <c r="A116" s="25" t="s">
        <v>154</v>
      </c>
      <c r="B116" s="26"/>
      <c r="C116" s="26"/>
      <c r="D116" s="27"/>
      <c r="E116" s="26"/>
      <c r="F116" s="26"/>
      <c r="G116" s="28"/>
      <c r="H116" s="26"/>
      <c r="I116" s="26"/>
      <c r="J116" s="28"/>
      <c r="K116" s="26"/>
      <c r="L116" s="26"/>
      <c r="M116" s="28"/>
      <c r="N116" s="26"/>
      <c r="O116" s="26"/>
      <c r="P116" s="28"/>
      <c r="Q116" s="26"/>
      <c r="R116" s="26"/>
      <c r="S116" s="28"/>
      <c r="T116" s="26"/>
      <c r="U116" s="26"/>
      <c r="V116" s="28"/>
      <c r="W116" s="26"/>
      <c r="X116" s="26"/>
      <c r="Y116" s="28"/>
      <c r="Z116" s="26"/>
      <c r="AA116" s="26"/>
      <c r="AB116" s="28"/>
      <c r="AC116" s="26"/>
      <c r="AD116" s="26"/>
      <c r="AE116" s="28"/>
      <c r="AF116" s="26"/>
      <c r="AG116" s="28"/>
      <c r="AH116" s="28"/>
      <c r="AI116" s="26"/>
      <c r="AJ116" s="29"/>
      <c r="AK116" s="30"/>
      <c r="AL116" s="30"/>
      <c r="AM116" s="31"/>
      <c r="AN116" s="30"/>
      <c r="AO116" s="44"/>
      <c r="AP116" s="30"/>
      <c r="AQ116" s="30"/>
      <c r="AR116" s="30"/>
      <c r="AS116" s="32"/>
      <c r="AT116" s="41" t="str">
        <f t="shared" si="129"/>
        <v/>
      </c>
      <c r="AU116" s="41" t="str">
        <f t="shared" si="127"/>
        <v/>
      </c>
      <c r="AV116" s="41" t="str">
        <f t="shared" si="128"/>
        <v/>
      </c>
      <c r="AW116" s="41"/>
      <c r="AX116" s="30"/>
    </row>
    <row r="117" spans="1:50" ht="21" outlineLevel="2">
      <c r="A117" s="34">
        <v>1102</v>
      </c>
      <c r="B117" s="35" t="s">
        <v>55</v>
      </c>
      <c r="C117" s="36" t="s">
        <v>155</v>
      </c>
      <c r="D117" s="37">
        <v>50</v>
      </c>
      <c r="E117" s="38">
        <f>ROUND(VLOOKUP($A117,'[1]TRG 1415'!$A$2:$N$119,5,FALSE)/12*$B$163,0)</f>
        <v>105000</v>
      </c>
      <c r="F117" s="38">
        <f>SUMIFS([1]DATA1415!$G$2:$G$1048576,[1]DATA1415!$C$2:$C$1048576,A117,[1]DATA1415!$E$2:$E$1048576,$A$166,[1]DATA1415!$F$2:$F$1048576,$B$166)+ SUMIFS([1]DATA1415!$H$2:$H$1048576,[1]DATA1415!$C$2:$C$1048576,A117,[1]DATA1415!$E$2:$E$1048576,$A$166,[1]DATA1415!$F$2:$F$1048576,$B$166)+SUMIFS([1]DATA1415!$Q$2:$Q$1048576,[1]DATA1415!$C$2:$C$1048576,A117,[1]DATA1415!$E$2:$E$1048576,$A$166,[1]DATA1415!$F$2:$F$1048576,$B$166)-(SUMIFS([1]DATA1415!$G$2:$G$1048576,[1]DATA1415!$C$2:$C$1048576,A117,[1]DATA1415!$E$2:$E$1048576,$A$163,[1]DATA1415!$F$2:$F$1048576,$B$166)+ SUMIFS([1]DATA1415!$H$2:$H$1048576,[1]DATA1415!$C$2:$C$1048576,A117,[1]DATA1415!$E$2:$E$1048576,$A$163,[1]DATA1415!$F$2:$F$1048576,$B$166)+SUMIFS([1]DATA1415!$Q$2:$Q$1048576,[1]DATA1415!$C$2:$C$1048576,A117,[1]DATA1415!$E$2:$E$1048576,$A$163,[1]DATA1415!$F$2:$F$1048576,$B$166))</f>
        <v>137613</v>
      </c>
      <c r="G117" s="38">
        <f t="shared" ref="G117:G122" si="203">IF(E117=0,0,ROUND(F117/E117*100,0))</f>
        <v>131</v>
      </c>
      <c r="H117" s="38">
        <f>ROUND(VLOOKUP($A117,'[1]TRG 1415'!$A$2:$N$119,6,FALSE)/12*$B$163,0)</f>
        <v>8100</v>
      </c>
      <c r="I117" s="38">
        <f>SUMIFS([1]DATA1415!$I$2:$I$1048576,[1]DATA1415!$C$2:$C$1048576,A117,[1]DATA1415!$E$2:$E$1048576,$A$166,[1]DATA1415!$F$2:$F$1048576,$B$166)+ SUMIFS([1]DATA1415!$R$2:$R$1048576,[1]DATA1415!$C$2:$C$1048576,A117,[1]DATA1415!$E$2:$E$1048576,$A$166,[1]DATA1415!$F$2:$F$1048576,$B$166)-(SUMIFS([1]DATA1415!$I$2:$I$1048576,[1]DATA1415!$C$2:$C$1048576,A117,[1]DATA1415!$E$2:$E$1048576,$A$163,[1]DATA1415!$F$2:$F$1048576,$B$166)+ SUMIFS([1]DATA1415!$R$2:$R$1048576,[1]DATA1415!$C$2:$C$1048576,A117,[1]DATA1415!$E$2:$E$1048576,$A$163,[1]DATA1415!$F$2:$F$1048576,$B$166))</f>
        <v>7893</v>
      </c>
      <c r="J117" s="38">
        <f t="shared" ref="J117:J123" si="204">IF(H117=0,0,ROUND(I117/H117*100,0))</f>
        <v>97</v>
      </c>
      <c r="K117" s="38">
        <f>ROUND(VLOOKUP($A117,'[1]TRG 1415'!$A$2:$N$119,7,FALSE)/12*$B$163,0)</f>
        <v>300</v>
      </c>
      <c r="L117" s="38">
        <f>SUMIFS([1]DATA1415!$N$2:$N$1048576,[1]DATA1415!$C$2:$C$1048576,A117,[1]DATA1415!$E$2:$E$1048576,$A$166,[1]DATA1415!$F$2:$F$1048576,$B$166)+ SUMIFS([1]DATA1415!$S$2:$S$1048576,[1]DATA1415!$C$2:$C$1048576,A117,[1]DATA1415!$E$2:$E$1048576,$A$166,[1]DATA1415!$F$2:$F$1048576,$B$166)-(SUMIFS([1]DATA1415!$N$2:$N$1048576,[1]DATA1415!$C$2:$C$1048576,A117,[1]DATA1415!$E$2:$E$1048576,$A$163,[1]DATA1415!$F$2:$F$1048576,$B$166)+ SUMIFS([1]DATA1415!$S$2:$S$1048576,[1]DATA1415!$C$2:$C$1048576,A117,[1]DATA1415!$E$2:$E$1048576,$A$163,[1]DATA1415!$F$2:$F$1048576,$B$166))</f>
        <v>290</v>
      </c>
      <c r="M117" s="38">
        <f t="shared" ref="M117:M123" si="205">IF(K117=0,0,ROUND(L117/K117*100,0))</f>
        <v>97</v>
      </c>
      <c r="N117" s="38">
        <f>ROUND(VLOOKUP($A117,'[1]TRG 1415'!$A$2:$N$119,8,FALSE)/12*$B$163,0)</f>
        <v>392</v>
      </c>
      <c r="O117" s="38">
        <f>SUMIFS([1]DATA1415!$M$2:$M$1048576,[1]DATA1415!$C$2:$C$1048576,A117,[1]DATA1415!$E$2:$E$1048576,$A$166,[1]DATA1415!$F$2:$F$1048576,$B$166)-SUMIFS([1]DATA1415!$M$2:$M$1048576,[1]DATA1415!$C$2:$C$1048576,A117,[1]DATA1415!$E$2:$E$1048576,$A$163,[1]DATA1415!$F$2:$F$1048576,$B$166)</f>
        <v>725</v>
      </c>
      <c r="P117" s="38">
        <f t="shared" ref="P117:P123" si="206">IF(N117=0,0,ROUND(O117/N117*100,0))</f>
        <v>185</v>
      </c>
      <c r="Q117" s="38">
        <f>ROUND(VLOOKUP($A117,'[1]TRG 1415'!$A$2:$N$119,9,FALSE)/12*$B$163,0)</f>
        <v>600</v>
      </c>
      <c r="R117" s="38">
        <f>SUMIFS([1]DATA1415!$U$2:$U$1048576,[1]DATA1415!$C$2:$C$1048576,A117,[1]DATA1415!$E$2:$E$1048576,$A$166,[1]DATA1415!$F$2:$F$1048576,$B$166)-SUMIFS([1]DATA1415!$U$2:$U$1048576,[1]DATA1415!$C$2:$C$1048576,A117,[1]DATA1415!$E$2:$E$1048576,$A$163,[1]DATA1415!$F$2:$F$1048576,$B$166)</f>
        <v>525</v>
      </c>
      <c r="S117" s="38">
        <f t="shared" ref="S117:S123" si="207">IF(Q117=0,0,ROUND(R117/Q117*100,0))</f>
        <v>88</v>
      </c>
      <c r="T117" s="38">
        <f>ROUND(VLOOKUP($A117,'[1]TRG 1415'!$A$2:$N$119,11,FALSE)/12*$B$163,0)</f>
        <v>1500</v>
      </c>
      <c r="U117" s="38">
        <f>SUMIFS([1]DATA1415!$Y$2:$Y$1048576,[1]DATA1415!$C$2:$C$1048576,A117,[1]DATA1415!$E$2:$E$1048576,$A$166,[1]DATA1415!$F$2:$F$1048576,$B$166)-SUMIFS([1]DATA1415!$Y$2:$Y$1048576,[1]DATA1415!$C$2:$C$1048576,A117,[1]DATA1415!$E$2:$E$1048576,$A$163,[1]DATA1415!$F$2:$F$1048576,$B$166)</f>
        <v>3089</v>
      </c>
      <c r="V117" s="38">
        <f t="shared" ref="V117:V123" si="208">IF(T117=0,0,ROUND(U117/T117*100,0))</f>
        <v>206</v>
      </c>
      <c r="W117" s="38">
        <f>ROUND(VLOOKUP($A117,'[1]TRG 1415'!$A$2:$N$119,10,FALSE)/12*$B$163,0)</f>
        <v>300</v>
      </c>
      <c r="X117" s="38">
        <f>SUMIFS([1]DATA1415!$X$2:$X$1048576,[1]DATA1415!$C$2:$C$1048576,A117,[1]DATA1415!$E$2:$E$1048576,$A$166,[1]DATA1415!$F$2:$F$1048576,$B$166)-SUMIFS([1]DATA1415!$X$2:$X$1048576,[1]DATA1415!$C$2:$C$1048576,A117,[1]DATA1415!$E$2:$E$1048576,$A$163,[1]DATA1415!$F$2:$F$1048576,$B$166)</f>
        <v>40</v>
      </c>
      <c r="Y117" s="38">
        <f t="shared" ref="Y117:Y123" si="209">IF(W117=0,0,ROUND(X117/W117*100,0))</f>
        <v>13</v>
      </c>
      <c r="Z117" s="38">
        <f>ROUND(VLOOKUP($A117,'[1]TRG 1415'!$A$2:$N$119,12,FALSE)/12*$B$163,0)</f>
        <v>300</v>
      </c>
      <c r="AA117" s="38">
        <f>SUMIFS([1]DATA1415!$Z$2:$Z$1048576,[1]DATA1415!$C$2:$C$1048576,A117,[1]DATA1415!$E$2:$E$1048576,$A$166,[1]DATA1415!$F$2:$F$1048576,$B$166)-SUMIFS([1]DATA1415!$Z$2:$Z$1048576,[1]DATA1415!$C$2:$C$1048576,A117,[1]DATA1415!$E$2:$E$1048576,$A$163,[1]DATA1415!$F$2:$F$1048576,$B$166)</f>
        <v>437</v>
      </c>
      <c r="AB117" s="38">
        <f t="shared" ref="AB117:AB123" si="210">IF(Z117=0,0,ROUND(AA117/Z117*100,0))</f>
        <v>146</v>
      </c>
      <c r="AC117" s="38">
        <f>ROUND(VLOOKUP($A117,'[1]TRG 1415'!$A$2:$N$119,13,FALSE)/12*$B$163,0)</f>
        <v>24000</v>
      </c>
      <c r="AD117" s="38">
        <f>SUMIFS([1]DATA1415!$V$2:$V$1048576,[1]DATA1415!$C$2:$C$1048576,A117,[1]DATA1415!$E$2:$E$1048576,$A$166,[1]DATA1415!$F$2:$F$1048576,$B$166)-SUMIFS([1]DATA1415!$V$2:$V$1048576,[1]DATA1415!$C$2:$C$1048576,A117,[1]DATA1415!$E$2:$E$1048576,$A$163,[1]DATA1415!$F$2:$F$1048576,$B$166)</f>
        <v>29107</v>
      </c>
      <c r="AE117" s="38">
        <f t="shared" ref="AE117:AE123" si="211">IF(AC117=0,0,ROUND(AD117/AC117*100,0))</f>
        <v>121</v>
      </c>
      <c r="AF117" s="38">
        <f>IF(VLOOKUP($A117,'[1]TRG 1415'!$A$2:$N$119,4,FALSE)&gt;0,80,0)</f>
        <v>80</v>
      </c>
      <c r="AG117" s="39">
        <f>ROUND((SUMIFS([1]DATA1415!$L$2:$L$1048576,[1]DATA1415!$C$2:$C$1048576,A117,[1]DATA1415!$E$2:$E$1048576,$A$166,[1]DATA1415!$F$2:$F$1048576,$B$166)-SUMIFS([1]DATA1415!$L$2:$L$1048576,[1]DATA1415!$C$2:$C$1048576,A117,[1]DATA1415!$E$2:$E$1048576,$A$163,[1]DATA1415!$F$2:$F$1048576,$B$166))*100/(VLOOKUP($A117,'[1]TRG 1415'!$A$2:$N$119,4,FALSE)*$H$162),0)</f>
        <v>93</v>
      </c>
      <c r="AH117" s="38">
        <f t="shared" ref="AH117:AH123" si="212">IF(AF117=0,0,ROUND(AG117/AF117*100,0))</f>
        <v>116</v>
      </c>
      <c r="AI117" s="39">
        <f t="shared" ref="AI117:AI122" si="213">IF(AO117=0,0,ROUND(SUM(G117+J117+M117+P117+S117+V117+Y117+AB117+AE117+AH117)/AO117,0))</f>
        <v>120</v>
      </c>
      <c r="AJ117" s="40" t="str">
        <f t="shared" ref="AJ117:AJ122" si="214">IF(AI117&gt;=90,"A",IF(AI117&gt;=75,"B","C"))</f>
        <v>A</v>
      </c>
      <c r="AK117" s="41"/>
      <c r="AL117" s="42"/>
      <c r="AM117" s="43"/>
      <c r="AN117" s="41"/>
      <c r="AO117" s="44">
        <f>VLOOKUP(A117,'[1]TRG 1415'!$A$2:$N$119,14,FALSE)</f>
        <v>10</v>
      </c>
      <c r="AS117" s="45" t="str">
        <f t="shared" ref="AS117:AS122" si="215">IF(AI117&gt;=90,"A",IF(AI117&gt;=75,"B","C"))</f>
        <v>A</v>
      </c>
      <c r="AT117" s="41">
        <f t="shared" si="129"/>
        <v>1</v>
      </c>
      <c r="AU117" s="41" t="str">
        <f t="shared" si="127"/>
        <v/>
      </c>
      <c r="AV117" s="41" t="str">
        <f t="shared" si="128"/>
        <v/>
      </c>
      <c r="AW117" s="41">
        <f t="shared" ref="AW117:AW122" si="216">ROUND(A117/100,0)</f>
        <v>11</v>
      </c>
    </row>
    <row r="118" spans="1:50" ht="21" outlineLevel="2">
      <c r="A118" s="34">
        <v>1103</v>
      </c>
      <c r="B118" s="35" t="s">
        <v>53</v>
      </c>
      <c r="C118" s="36" t="s">
        <v>156</v>
      </c>
      <c r="D118" s="37">
        <v>100</v>
      </c>
      <c r="E118" s="38">
        <f>ROUND(VLOOKUP($A118,'[1]TRG 1415'!$A$2:$N$119,5,FALSE)/12*$B$163,0)</f>
        <v>141000</v>
      </c>
      <c r="F118" s="38">
        <f>SUMIFS([1]DATA1415!$G$2:$G$1048576,[1]DATA1415!$C$2:$C$1048576,A118,[1]DATA1415!$E$2:$E$1048576,$A$166,[1]DATA1415!$F$2:$F$1048576,$B$166)+ SUMIFS([1]DATA1415!$H$2:$H$1048576,[1]DATA1415!$C$2:$C$1048576,A118,[1]DATA1415!$E$2:$E$1048576,$A$166,[1]DATA1415!$F$2:$F$1048576,$B$166)+SUMIFS([1]DATA1415!$Q$2:$Q$1048576,[1]DATA1415!$C$2:$C$1048576,A118,[1]DATA1415!$E$2:$E$1048576,$A$166,[1]DATA1415!$F$2:$F$1048576,$B$166)-(SUMIFS([1]DATA1415!$G$2:$G$1048576,[1]DATA1415!$C$2:$C$1048576,A118,[1]DATA1415!$E$2:$E$1048576,$A$163,[1]DATA1415!$F$2:$F$1048576,$B$166)+ SUMIFS([1]DATA1415!$H$2:$H$1048576,[1]DATA1415!$C$2:$C$1048576,A118,[1]DATA1415!$E$2:$E$1048576,$A$163,[1]DATA1415!$F$2:$F$1048576,$B$166)+SUMIFS([1]DATA1415!$Q$2:$Q$1048576,[1]DATA1415!$C$2:$C$1048576,A118,[1]DATA1415!$E$2:$E$1048576,$A$163,[1]DATA1415!$F$2:$F$1048576,$B$166))</f>
        <v>107896</v>
      </c>
      <c r="G118" s="38">
        <f t="shared" si="203"/>
        <v>77</v>
      </c>
      <c r="H118" s="38">
        <f>ROUND(VLOOKUP($A118,'[1]TRG 1415'!$A$2:$N$119,6,FALSE)/12*$B$163,0)</f>
        <v>13500</v>
      </c>
      <c r="I118" s="38">
        <f>SUMIFS([1]DATA1415!$I$2:$I$1048576,[1]DATA1415!$C$2:$C$1048576,A118,[1]DATA1415!$E$2:$E$1048576,$A$166,[1]DATA1415!$F$2:$F$1048576,$B$166)+ SUMIFS([1]DATA1415!$R$2:$R$1048576,[1]DATA1415!$C$2:$C$1048576,A118,[1]DATA1415!$E$2:$E$1048576,$A$166,[1]DATA1415!$F$2:$F$1048576,$B$166)-(SUMIFS([1]DATA1415!$I$2:$I$1048576,[1]DATA1415!$C$2:$C$1048576,A118,[1]DATA1415!$E$2:$E$1048576,$A$163,[1]DATA1415!$F$2:$F$1048576,$B$166)+ SUMIFS([1]DATA1415!$R$2:$R$1048576,[1]DATA1415!$C$2:$C$1048576,A118,[1]DATA1415!$E$2:$E$1048576,$A$163,[1]DATA1415!$F$2:$F$1048576,$B$166))</f>
        <v>5730</v>
      </c>
      <c r="J118" s="38">
        <f t="shared" si="204"/>
        <v>42</v>
      </c>
      <c r="K118" s="38">
        <f>ROUND(VLOOKUP($A118,'[1]TRG 1415'!$A$2:$N$119,7,FALSE)/12*$B$163,0)</f>
        <v>750</v>
      </c>
      <c r="L118" s="38">
        <f>SUMIFS([1]DATA1415!$N$2:$N$1048576,[1]DATA1415!$C$2:$C$1048576,A118,[1]DATA1415!$E$2:$E$1048576,$A$166,[1]DATA1415!$F$2:$F$1048576,$B$166)+ SUMIFS([1]DATA1415!$S$2:$S$1048576,[1]DATA1415!$C$2:$C$1048576,A118,[1]DATA1415!$E$2:$E$1048576,$A$166,[1]DATA1415!$F$2:$F$1048576,$B$166)-(SUMIFS([1]DATA1415!$N$2:$N$1048576,[1]DATA1415!$C$2:$C$1048576,A118,[1]DATA1415!$E$2:$E$1048576,$A$163,[1]DATA1415!$F$2:$F$1048576,$B$166)+ SUMIFS([1]DATA1415!$S$2:$S$1048576,[1]DATA1415!$C$2:$C$1048576,A118,[1]DATA1415!$E$2:$E$1048576,$A$163,[1]DATA1415!$F$2:$F$1048576,$B$166))</f>
        <v>174</v>
      </c>
      <c r="M118" s="38">
        <f t="shared" si="205"/>
        <v>23</v>
      </c>
      <c r="N118" s="38">
        <f>ROUND(VLOOKUP($A118,'[1]TRG 1415'!$A$2:$N$119,8,FALSE)/12*$B$163,0)</f>
        <v>750</v>
      </c>
      <c r="O118" s="38">
        <f>SUMIFS([1]DATA1415!$M$2:$M$1048576,[1]DATA1415!$C$2:$C$1048576,A118,[1]DATA1415!$E$2:$E$1048576,$A$166,[1]DATA1415!$F$2:$F$1048576,$B$166)-SUMIFS([1]DATA1415!$M$2:$M$1048576,[1]DATA1415!$C$2:$C$1048576,A118,[1]DATA1415!$E$2:$E$1048576,$A$163,[1]DATA1415!$F$2:$F$1048576,$B$166)</f>
        <v>566</v>
      </c>
      <c r="P118" s="38">
        <f t="shared" si="206"/>
        <v>75</v>
      </c>
      <c r="Q118" s="38">
        <f>ROUND(VLOOKUP($A118,'[1]TRG 1415'!$A$2:$N$119,9,FALSE)/12*$B$163,0)</f>
        <v>1200</v>
      </c>
      <c r="R118" s="38">
        <f>SUMIFS([1]DATA1415!$U$2:$U$1048576,[1]DATA1415!$C$2:$C$1048576,A118,[1]DATA1415!$E$2:$E$1048576,$A$166,[1]DATA1415!$F$2:$F$1048576,$B$166)-SUMIFS([1]DATA1415!$U$2:$U$1048576,[1]DATA1415!$C$2:$C$1048576,A118,[1]DATA1415!$E$2:$E$1048576,$A$163,[1]DATA1415!$F$2:$F$1048576,$B$166)</f>
        <v>139</v>
      </c>
      <c r="S118" s="38">
        <f t="shared" si="207"/>
        <v>12</v>
      </c>
      <c r="T118" s="38">
        <f>ROUND(VLOOKUP($A118,'[1]TRG 1415'!$A$2:$N$119,11,FALSE)/12*$B$163,0)</f>
        <v>3000</v>
      </c>
      <c r="U118" s="38">
        <f>SUMIFS([1]DATA1415!$Y$2:$Y$1048576,[1]DATA1415!$C$2:$C$1048576,A118,[1]DATA1415!$E$2:$E$1048576,$A$166,[1]DATA1415!$F$2:$F$1048576,$B$166)-SUMIFS([1]DATA1415!$Y$2:$Y$1048576,[1]DATA1415!$C$2:$C$1048576,A118,[1]DATA1415!$E$2:$E$1048576,$A$163,[1]DATA1415!$F$2:$F$1048576,$B$166)</f>
        <v>3516</v>
      </c>
      <c r="V118" s="38">
        <f t="shared" si="208"/>
        <v>117</v>
      </c>
      <c r="W118" s="38">
        <f>ROUND(VLOOKUP($A118,'[1]TRG 1415'!$A$2:$N$119,10,FALSE)/12*$B$163,0)</f>
        <v>1500</v>
      </c>
      <c r="X118" s="38">
        <f>SUMIFS([1]DATA1415!$X$2:$X$1048576,[1]DATA1415!$C$2:$C$1048576,A118,[1]DATA1415!$E$2:$E$1048576,$A$166,[1]DATA1415!$F$2:$F$1048576,$B$166)-SUMIFS([1]DATA1415!$X$2:$X$1048576,[1]DATA1415!$C$2:$C$1048576,A118,[1]DATA1415!$E$2:$E$1048576,$A$163,[1]DATA1415!$F$2:$F$1048576,$B$166)</f>
        <v>768</v>
      </c>
      <c r="Y118" s="38">
        <f t="shared" si="209"/>
        <v>51</v>
      </c>
      <c r="Z118" s="38">
        <f>ROUND(VLOOKUP($A118,'[1]TRG 1415'!$A$2:$N$119,12,FALSE)/12*$B$163,0)</f>
        <v>900</v>
      </c>
      <c r="AA118" s="38">
        <f>SUMIFS([1]DATA1415!$Z$2:$Z$1048576,[1]DATA1415!$C$2:$C$1048576,A118,[1]DATA1415!$E$2:$E$1048576,$A$166,[1]DATA1415!$F$2:$F$1048576,$B$166)-SUMIFS([1]DATA1415!$Z$2:$Z$1048576,[1]DATA1415!$C$2:$C$1048576,A118,[1]DATA1415!$E$2:$E$1048576,$A$163,[1]DATA1415!$F$2:$F$1048576,$B$166)</f>
        <v>163</v>
      </c>
      <c r="AB118" s="38">
        <f t="shared" si="210"/>
        <v>18</v>
      </c>
      <c r="AC118" s="38">
        <f>ROUND(VLOOKUP($A118,'[1]TRG 1415'!$A$2:$N$119,13,FALSE)/12*$B$163,0)</f>
        <v>57000</v>
      </c>
      <c r="AD118" s="38">
        <f>SUMIFS([1]DATA1415!$V$2:$V$1048576,[1]DATA1415!$C$2:$C$1048576,A118,[1]DATA1415!$E$2:$E$1048576,$A$166,[1]DATA1415!$F$2:$F$1048576,$B$166)-SUMIFS([1]DATA1415!$V$2:$V$1048576,[1]DATA1415!$C$2:$C$1048576,A118,[1]DATA1415!$E$2:$E$1048576,$A$163,[1]DATA1415!$F$2:$F$1048576,$B$166)</f>
        <v>56145</v>
      </c>
      <c r="AE118" s="38">
        <f t="shared" si="211"/>
        <v>99</v>
      </c>
      <c r="AF118" s="38">
        <f>IF(VLOOKUP($A118,'[1]TRG 1415'!$A$2:$N$119,4,FALSE)&gt;0,80,0)</f>
        <v>80</v>
      </c>
      <c r="AG118" s="39">
        <f>ROUND((SUMIFS([1]DATA1415!$L$2:$L$1048576,[1]DATA1415!$C$2:$C$1048576,A118,[1]DATA1415!$E$2:$E$1048576,$A$166,[1]DATA1415!$F$2:$F$1048576,$B$166)-SUMIFS([1]DATA1415!$L$2:$L$1048576,[1]DATA1415!$C$2:$C$1048576,A118,[1]DATA1415!$E$2:$E$1048576,$A$163,[1]DATA1415!$F$2:$F$1048576,$B$166))*100/(VLOOKUP($A118,'[1]TRG 1415'!$A$2:$N$119,4,FALSE)*$H$162),0)</f>
        <v>40</v>
      </c>
      <c r="AH118" s="38">
        <f t="shared" si="212"/>
        <v>50</v>
      </c>
      <c r="AI118" s="39">
        <f t="shared" si="213"/>
        <v>56</v>
      </c>
      <c r="AJ118" s="40" t="str">
        <f t="shared" si="214"/>
        <v>C</v>
      </c>
      <c r="AK118" s="41"/>
      <c r="AL118" s="42"/>
      <c r="AM118" s="43"/>
      <c r="AN118" s="41"/>
      <c r="AO118" s="44">
        <f>VLOOKUP(A118,'[1]TRG 1415'!$A$2:$N$119,14,FALSE)</f>
        <v>10</v>
      </c>
      <c r="AS118" s="45" t="str">
        <f t="shared" si="215"/>
        <v>C</v>
      </c>
      <c r="AT118" s="41" t="str">
        <f t="shared" si="129"/>
        <v/>
      </c>
      <c r="AU118" s="41" t="str">
        <f t="shared" si="127"/>
        <v/>
      </c>
      <c r="AV118" s="41">
        <f t="shared" si="128"/>
        <v>1</v>
      </c>
      <c r="AW118" s="41">
        <f t="shared" si="216"/>
        <v>11</v>
      </c>
    </row>
    <row r="119" spans="1:50" ht="21" outlineLevel="2">
      <c r="A119" s="34">
        <v>1104</v>
      </c>
      <c r="B119" s="35" t="s">
        <v>67</v>
      </c>
      <c r="C119" s="36" t="s">
        <v>157</v>
      </c>
      <c r="D119" s="37">
        <v>350</v>
      </c>
      <c r="E119" s="38">
        <f>ROUND(VLOOKUP($A119,'[1]TRG 1415'!$A$2:$N$119,5,FALSE)/12*$B$163,0)</f>
        <v>325458</v>
      </c>
      <c r="F119" s="38">
        <f>SUMIFS([1]DATA1415!$G$2:$G$1048576,[1]DATA1415!$C$2:$C$1048576,A119,[1]DATA1415!$E$2:$E$1048576,$A$166,[1]DATA1415!$F$2:$F$1048576,$B$166)+ SUMIFS([1]DATA1415!$H$2:$H$1048576,[1]DATA1415!$C$2:$C$1048576,A119,[1]DATA1415!$E$2:$E$1048576,$A$166,[1]DATA1415!$F$2:$F$1048576,$B$166)+SUMIFS([1]DATA1415!$Q$2:$Q$1048576,[1]DATA1415!$C$2:$C$1048576,A119,[1]DATA1415!$E$2:$E$1048576,$A$166,[1]DATA1415!$F$2:$F$1048576,$B$166)-(SUMIFS([1]DATA1415!$G$2:$G$1048576,[1]DATA1415!$C$2:$C$1048576,A119,[1]DATA1415!$E$2:$E$1048576,$A$163,[1]DATA1415!$F$2:$F$1048576,$B$166)+ SUMIFS([1]DATA1415!$H$2:$H$1048576,[1]DATA1415!$C$2:$C$1048576,A119,[1]DATA1415!$E$2:$E$1048576,$A$163,[1]DATA1415!$F$2:$F$1048576,$B$166)+SUMIFS([1]DATA1415!$Q$2:$Q$1048576,[1]DATA1415!$C$2:$C$1048576,A119,[1]DATA1415!$E$2:$E$1048576,$A$163,[1]DATA1415!$F$2:$F$1048576,$B$166))</f>
        <v>314198</v>
      </c>
      <c r="G119" s="38">
        <f t="shared" si="203"/>
        <v>97</v>
      </c>
      <c r="H119" s="38">
        <f>ROUND(VLOOKUP($A119,'[1]TRG 1415'!$A$2:$N$119,6,FALSE)/12*$B$163,0)</f>
        <v>42000</v>
      </c>
      <c r="I119" s="38">
        <f>SUMIFS([1]DATA1415!$I$2:$I$1048576,[1]DATA1415!$C$2:$C$1048576,A119,[1]DATA1415!$E$2:$E$1048576,$A$166,[1]DATA1415!$F$2:$F$1048576,$B$166)+ SUMIFS([1]DATA1415!$R$2:$R$1048576,[1]DATA1415!$C$2:$C$1048576,A119,[1]DATA1415!$E$2:$E$1048576,$A$166,[1]DATA1415!$F$2:$F$1048576,$B$166)-(SUMIFS([1]DATA1415!$I$2:$I$1048576,[1]DATA1415!$C$2:$C$1048576,A119,[1]DATA1415!$E$2:$E$1048576,$A$163,[1]DATA1415!$F$2:$F$1048576,$B$166)+ SUMIFS([1]DATA1415!$R$2:$R$1048576,[1]DATA1415!$C$2:$C$1048576,A119,[1]DATA1415!$E$2:$E$1048576,$A$163,[1]DATA1415!$F$2:$F$1048576,$B$166))</f>
        <v>20147</v>
      </c>
      <c r="J119" s="38">
        <f t="shared" si="204"/>
        <v>48</v>
      </c>
      <c r="K119" s="38">
        <f>ROUND(VLOOKUP($A119,'[1]TRG 1415'!$A$2:$N$119,7,FALSE)/12*$B$163,0)</f>
        <v>3300</v>
      </c>
      <c r="L119" s="38">
        <f>SUMIFS([1]DATA1415!$N$2:$N$1048576,[1]DATA1415!$C$2:$C$1048576,A119,[1]DATA1415!$E$2:$E$1048576,$A$166,[1]DATA1415!$F$2:$F$1048576,$B$166)+ SUMIFS([1]DATA1415!$S$2:$S$1048576,[1]DATA1415!$C$2:$C$1048576,A119,[1]DATA1415!$E$2:$E$1048576,$A$166,[1]DATA1415!$F$2:$F$1048576,$B$166)-(SUMIFS([1]DATA1415!$N$2:$N$1048576,[1]DATA1415!$C$2:$C$1048576,A119,[1]DATA1415!$E$2:$E$1048576,$A$163,[1]DATA1415!$F$2:$F$1048576,$B$166)+ SUMIFS([1]DATA1415!$S$2:$S$1048576,[1]DATA1415!$C$2:$C$1048576,A119,[1]DATA1415!$E$2:$E$1048576,$A$163,[1]DATA1415!$F$2:$F$1048576,$B$166))</f>
        <v>546</v>
      </c>
      <c r="M119" s="38">
        <f t="shared" si="205"/>
        <v>17</v>
      </c>
      <c r="N119" s="38">
        <f>ROUND(VLOOKUP($A119,'[1]TRG 1415'!$A$2:$N$119,8,FALSE)/12*$B$163,0)</f>
        <v>1200</v>
      </c>
      <c r="O119" s="38">
        <f>SUMIFS([1]DATA1415!$M$2:$M$1048576,[1]DATA1415!$C$2:$C$1048576,A119,[1]DATA1415!$E$2:$E$1048576,$A$166,[1]DATA1415!$F$2:$F$1048576,$B$166)-SUMIFS([1]DATA1415!$M$2:$M$1048576,[1]DATA1415!$C$2:$C$1048576,A119,[1]DATA1415!$E$2:$E$1048576,$A$163,[1]DATA1415!$F$2:$F$1048576,$B$166)</f>
        <v>1256</v>
      </c>
      <c r="P119" s="38">
        <f t="shared" si="206"/>
        <v>105</v>
      </c>
      <c r="Q119" s="38">
        <f>ROUND(VLOOKUP($A119,'[1]TRG 1415'!$A$2:$N$119,9,FALSE)/12*$B$163,0)</f>
        <v>3000</v>
      </c>
      <c r="R119" s="38">
        <f>SUMIFS([1]DATA1415!$U$2:$U$1048576,[1]DATA1415!$C$2:$C$1048576,A119,[1]DATA1415!$E$2:$E$1048576,$A$166,[1]DATA1415!$F$2:$F$1048576,$B$166)-SUMIFS([1]DATA1415!$U$2:$U$1048576,[1]DATA1415!$C$2:$C$1048576,A119,[1]DATA1415!$E$2:$E$1048576,$A$163,[1]DATA1415!$F$2:$F$1048576,$B$166)</f>
        <v>1249</v>
      </c>
      <c r="S119" s="38">
        <f t="shared" si="207"/>
        <v>42</v>
      </c>
      <c r="T119" s="38">
        <f>ROUND(VLOOKUP($A119,'[1]TRG 1415'!$A$2:$N$119,11,FALSE)/12*$B$163,0)</f>
        <v>9300</v>
      </c>
      <c r="U119" s="38">
        <f>SUMIFS([1]DATA1415!$Y$2:$Y$1048576,[1]DATA1415!$C$2:$C$1048576,A119,[1]DATA1415!$E$2:$E$1048576,$A$166,[1]DATA1415!$F$2:$F$1048576,$B$166)-SUMIFS([1]DATA1415!$Y$2:$Y$1048576,[1]DATA1415!$C$2:$C$1048576,A119,[1]DATA1415!$E$2:$E$1048576,$A$163,[1]DATA1415!$F$2:$F$1048576,$B$166)</f>
        <v>6575</v>
      </c>
      <c r="V119" s="38">
        <f t="shared" si="208"/>
        <v>71</v>
      </c>
      <c r="W119" s="38">
        <f>ROUND(VLOOKUP($A119,'[1]TRG 1415'!$A$2:$N$119,10,FALSE)/12*$B$163,0)</f>
        <v>4800</v>
      </c>
      <c r="X119" s="38">
        <f>SUMIFS([1]DATA1415!$X$2:$X$1048576,[1]DATA1415!$C$2:$C$1048576,A119,[1]DATA1415!$E$2:$E$1048576,$A$166,[1]DATA1415!$F$2:$F$1048576,$B$166)-SUMIFS([1]DATA1415!$X$2:$X$1048576,[1]DATA1415!$C$2:$C$1048576,A119,[1]DATA1415!$E$2:$E$1048576,$A$163,[1]DATA1415!$F$2:$F$1048576,$B$166)</f>
        <v>1837</v>
      </c>
      <c r="Y119" s="38">
        <f t="shared" si="209"/>
        <v>38</v>
      </c>
      <c r="Z119" s="38">
        <f>ROUND(VLOOKUP($A119,'[1]TRG 1415'!$A$2:$N$119,12,FALSE)/12*$B$163,0)</f>
        <v>3900</v>
      </c>
      <c r="AA119" s="38">
        <f>SUMIFS([1]DATA1415!$Z$2:$Z$1048576,[1]DATA1415!$C$2:$C$1048576,A119,[1]DATA1415!$E$2:$E$1048576,$A$166,[1]DATA1415!$F$2:$F$1048576,$B$166)-SUMIFS([1]DATA1415!$Z$2:$Z$1048576,[1]DATA1415!$C$2:$C$1048576,A119,[1]DATA1415!$E$2:$E$1048576,$A$163,[1]DATA1415!$F$2:$F$1048576,$B$166)</f>
        <v>1955</v>
      </c>
      <c r="AB119" s="38">
        <f t="shared" si="210"/>
        <v>50</v>
      </c>
      <c r="AC119" s="38">
        <f>ROUND(VLOOKUP($A119,'[1]TRG 1415'!$A$2:$N$119,13,FALSE)/12*$B$163,0)</f>
        <v>150000</v>
      </c>
      <c r="AD119" s="38">
        <f>SUMIFS([1]DATA1415!$V$2:$V$1048576,[1]DATA1415!$C$2:$C$1048576,A119,[1]DATA1415!$E$2:$E$1048576,$A$166,[1]DATA1415!$F$2:$F$1048576,$B$166)-SUMIFS([1]DATA1415!$V$2:$V$1048576,[1]DATA1415!$C$2:$C$1048576,A119,[1]DATA1415!$E$2:$E$1048576,$A$163,[1]DATA1415!$F$2:$F$1048576,$B$166)</f>
        <v>135635</v>
      </c>
      <c r="AE119" s="38">
        <f t="shared" si="211"/>
        <v>90</v>
      </c>
      <c r="AF119" s="38">
        <f>IF(VLOOKUP($A119,'[1]TRG 1415'!$A$2:$N$119,4,FALSE)&gt;0,80,0)</f>
        <v>80</v>
      </c>
      <c r="AG119" s="39">
        <f>ROUND((SUMIFS([1]DATA1415!$L$2:$L$1048576,[1]DATA1415!$C$2:$C$1048576,A119,[1]DATA1415!$E$2:$E$1048576,$A$166,[1]DATA1415!$F$2:$F$1048576,$B$166)-SUMIFS([1]DATA1415!$L$2:$L$1048576,[1]DATA1415!$C$2:$C$1048576,A119,[1]DATA1415!$E$2:$E$1048576,$A$163,[1]DATA1415!$F$2:$F$1048576,$B$166))*100/(VLOOKUP($A119,'[1]TRG 1415'!$A$2:$N$119,4,FALSE)*$H$162),0)</f>
        <v>36</v>
      </c>
      <c r="AH119" s="38">
        <f t="shared" si="212"/>
        <v>45</v>
      </c>
      <c r="AI119" s="39">
        <f t="shared" si="213"/>
        <v>60</v>
      </c>
      <c r="AJ119" s="40" t="str">
        <f t="shared" si="214"/>
        <v>C</v>
      </c>
      <c r="AK119" s="41"/>
      <c r="AL119" s="42"/>
      <c r="AM119" s="43"/>
      <c r="AN119" s="41"/>
      <c r="AO119" s="44">
        <f>VLOOKUP(A119,'[1]TRG 1415'!$A$2:$N$119,14,FALSE)</f>
        <v>10</v>
      </c>
      <c r="AS119" s="45" t="str">
        <f t="shared" si="215"/>
        <v>C</v>
      </c>
      <c r="AT119" s="41" t="str">
        <f t="shared" si="129"/>
        <v/>
      </c>
      <c r="AU119" s="41" t="str">
        <f t="shared" si="127"/>
        <v/>
      </c>
      <c r="AV119" s="41">
        <f t="shared" si="128"/>
        <v>1</v>
      </c>
      <c r="AW119" s="41">
        <f t="shared" si="216"/>
        <v>11</v>
      </c>
    </row>
    <row r="120" spans="1:50" ht="21" outlineLevel="2">
      <c r="A120" s="34">
        <v>1105</v>
      </c>
      <c r="B120" s="35" t="s">
        <v>55</v>
      </c>
      <c r="C120" s="36" t="s">
        <v>158</v>
      </c>
      <c r="D120" s="37">
        <v>50</v>
      </c>
      <c r="E120" s="38">
        <f>ROUND(VLOOKUP($A120,'[1]TRG 1415'!$A$2:$N$119,5,FALSE)/12*$B$163,0)</f>
        <v>105000</v>
      </c>
      <c r="F120" s="38">
        <f>SUMIFS([1]DATA1415!$G$2:$G$1048576,[1]DATA1415!$C$2:$C$1048576,A120,[1]DATA1415!$E$2:$E$1048576,$A$166,[1]DATA1415!$F$2:$F$1048576,$B$166)+ SUMIFS([1]DATA1415!$H$2:$H$1048576,[1]DATA1415!$C$2:$C$1048576,A120,[1]DATA1415!$E$2:$E$1048576,$A$166,[1]DATA1415!$F$2:$F$1048576,$B$166)+SUMIFS([1]DATA1415!$Q$2:$Q$1048576,[1]DATA1415!$C$2:$C$1048576,A120,[1]DATA1415!$E$2:$E$1048576,$A$166,[1]DATA1415!$F$2:$F$1048576,$B$166)-(SUMIFS([1]DATA1415!$G$2:$G$1048576,[1]DATA1415!$C$2:$C$1048576,A120,[1]DATA1415!$E$2:$E$1048576,$A$163,[1]DATA1415!$F$2:$F$1048576,$B$166)+ SUMIFS([1]DATA1415!$H$2:$H$1048576,[1]DATA1415!$C$2:$C$1048576,A120,[1]DATA1415!$E$2:$E$1048576,$A$163,[1]DATA1415!$F$2:$F$1048576,$B$166)+SUMIFS([1]DATA1415!$Q$2:$Q$1048576,[1]DATA1415!$C$2:$C$1048576,A120,[1]DATA1415!$E$2:$E$1048576,$A$163,[1]DATA1415!$F$2:$F$1048576,$B$166))</f>
        <v>118152</v>
      </c>
      <c r="G120" s="38">
        <f t="shared" si="203"/>
        <v>113</v>
      </c>
      <c r="H120" s="38">
        <f>ROUND(VLOOKUP($A120,'[1]TRG 1415'!$A$2:$N$119,6,FALSE)/12*$B$163,0)</f>
        <v>8100</v>
      </c>
      <c r="I120" s="38">
        <f>SUMIFS([1]DATA1415!$I$2:$I$1048576,[1]DATA1415!$C$2:$C$1048576,A120,[1]DATA1415!$E$2:$E$1048576,$A$166,[1]DATA1415!$F$2:$F$1048576,$B$166)+ SUMIFS([1]DATA1415!$R$2:$R$1048576,[1]DATA1415!$C$2:$C$1048576,A120,[1]DATA1415!$E$2:$E$1048576,$A$166,[1]DATA1415!$F$2:$F$1048576,$B$166)-(SUMIFS([1]DATA1415!$I$2:$I$1048576,[1]DATA1415!$C$2:$C$1048576,A120,[1]DATA1415!$E$2:$E$1048576,$A$163,[1]DATA1415!$F$2:$F$1048576,$B$166)+ SUMIFS([1]DATA1415!$R$2:$R$1048576,[1]DATA1415!$C$2:$C$1048576,A120,[1]DATA1415!$E$2:$E$1048576,$A$163,[1]DATA1415!$F$2:$F$1048576,$B$166))</f>
        <v>6333</v>
      </c>
      <c r="J120" s="38">
        <f t="shared" si="204"/>
        <v>78</v>
      </c>
      <c r="K120" s="38">
        <f>ROUND(VLOOKUP($A120,'[1]TRG 1415'!$A$2:$N$119,7,FALSE)/12*$B$163,0)</f>
        <v>300</v>
      </c>
      <c r="L120" s="38">
        <f>SUMIFS([1]DATA1415!$N$2:$N$1048576,[1]DATA1415!$C$2:$C$1048576,A120,[1]DATA1415!$E$2:$E$1048576,$A$166,[1]DATA1415!$F$2:$F$1048576,$B$166)+ SUMIFS([1]DATA1415!$S$2:$S$1048576,[1]DATA1415!$C$2:$C$1048576,A120,[1]DATA1415!$E$2:$E$1048576,$A$166,[1]DATA1415!$F$2:$F$1048576,$B$166)-(SUMIFS([1]DATA1415!$N$2:$N$1048576,[1]DATA1415!$C$2:$C$1048576,A120,[1]DATA1415!$E$2:$E$1048576,$A$163,[1]DATA1415!$F$2:$F$1048576,$B$166)+ SUMIFS([1]DATA1415!$S$2:$S$1048576,[1]DATA1415!$C$2:$C$1048576,A120,[1]DATA1415!$E$2:$E$1048576,$A$163,[1]DATA1415!$F$2:$F$1048576,$B$166))</f>
        <v>72</v>
      </c>
      <c r="M120" s="38">
        <f t="shared" si="205"/>
        <v>24</v>
      </c>
      <c r="N120" s="38">
        <f>ROUND(VLOOKUP($A120,'[1]TRG 1415'!$A$2:$N$119,8,FALSE)/12*$B$163,0)</f>
        <v>392</v>
      </c>
      <c r="O120" s="38">
        <f>SUMIFS([1]DATA1415!$M$2:$M$1048576,[1]DATA1415!$C$2:$C$1048576,A120,[1]DATA1415!$E$2:$E$1048576,$A$166,[1]DATA1415!$F$2:$F$1048576,$B$166)-SUMIFS([1]DATA1415!$M$2:$M$1048576,[1]DATA1415!$C$2:$C$1048576,A120,[1]DATA1415!$E$2:$E$1048576,$A$163,[1]DATA1415!$F$2:$F$1048576,$B$166)</f>
        <v>458</v>
      </c>
      <c r="P120" s="38">
        <f t="shared" si="206"/>
        <v>117</v>
      </c>
      <c r="Q120" s="38">
        <f>ROUND(VLOOKUP($A120,'[1]TRG 1415'!$A$2:$N$119,9,FALSE)/12*$B$163,0)</f>
        <v>600</v>
      </c>
      <c r="R120" s="38">
        <f>SUMIFS([1]DATA1415!$U$2:$U$1048576,[1]DATA1415!$C$2:$C$1048576,A120,[1]DATA1415!$E$2:$E$1048576,$A$166,[1]DATA1415!$F$2:$F$1048576,$B$166)-SUMIFS([1]DATA1415!$U$2:$U$1048576,[1]DATA1415!$C$2:$C$1048576,A120,[1]DATA1415!$E$2:$E$1048576,$A$163,[1]DATA1415!$F$2:$F$1048576,$B$166)</f>
        <v>631</v>
      </c>
      <c r="S120" s="38">
        <f t="shared" si="207"/>
        <v>105</v>
      </c>
      <c r="T120" s="38">
        <f>ROUND(VLOOKUP($A120,'[1]TRG 1415'!$A$2:$N$119,11,FALSE)/12*$B$163,0)</f>
        <v>1500</v>
      </c>
      <c r="U120" s="38">
        <f>SUMIFS([1]DATA1415!$Y$2:$Y$1048576,[1]DATA1415!$C$2:$C$1048576,A120,[1]DATA1415!$E$2:$E$1048576,$A$166,[1]DATA1415!$F$2:$F$1048576,$B$166)-SUMIFS([1]DATA1415!$Y$2:$Y$1048576,[1]DATA1415!$C$2:$C$1048576,A120,[1]DATA1415!$E$2:$E$1048576,$A$163,[1]DATA1415!$F$2:$F$1048576,$B$166)</f>
        <v>1450</v>
      </c>
      <c r="V120" s="38">
        <f t="shared" si="208"/>
        <v>97</v>
      </c>
      <c r="W120" s="38">
        <f>ROUND(VLOOKUP($A120,'[1]TRG 1415'!$A$2:$N$119,10,FALSE)/12*$B$163,0)</f>
        <v>300</v>
      </c>
      <c r="X120" s="38">
        <f>SUMIFS([1]DATA1415!$X$2:$X$1048576,[1]DATA1415!$C$2:$C$1048576,A120,[1]DATA1415!$E$2:$E$1048576,$A$166,[1]DATA1415!$F$2:$F$1048576,$B$166)-SUMIFS([1]DATA1415!$X$2:$X$1048576,[1]DATA1415!$C$2:$C$1048576,A120,[1]DATA1415!$E$2:$E$1048576,$A$163,[1]DATA1415!$F$2:$F$1048576,$B$166)</f>
        <v>590</v>
      </c>
      <c r="Y120" s="38">
        <f t="shared" si="209"/>
        <v>197</v>
      </c>
      <c r="Z120" s="38">
        <f>ROUND(VLOOKUP($A120,'[1]TRG 1415'!$A$2:$N$119,12,FALSE)/12*$B$163,0)</f>
        <v>300</v>
      </c>
      <c r="AA120" s="38">
        <f>SUMIFS([1]DATA1415!$Z$2:$Z$1048576,[1]DATA1415!$C$2:$C$1048576,A120,[1]DATA1415!$E$2:$E$1048576,$A$166,[1]DATA1415!$F$2:$F$1048576,$B$166)-SUMIFS([1]DATA1415!$Z$2:$Z$1048576,[1]DATA1415!$C$2:$C$1048576,A120,[1]DATA1415!$E$2:$E$1048576,$A$163,[1]DATA1415!$F$2:$F$1048576,$B$166)</f>
        <v>633</v>
      </c>
      <c r="AB120" s="38">
        <f t="shared" si="210"/>
        <v>211</v>
      </c>
      <c r="AC120" s="38">
        <f>ROUND(VLOOKUP($A120,'[1]TRG 1415'!$A$2:$N$119,13,FALSE)/12*$B$163,0)</f>
        <v>24000</v>
      </c>
      <c r="AD120" s="38">
        <f>SUMIFS([1]DATA1415!$V$2:$V$1048576,[1]DATA1415!$C$2:$C$1048576,A120,[1]DATA1415!$E$2:$E$1048576,$A$166,[1]DATA1415!$F$2:$F$1048576,$B$166)-SUMIFS([1]DATA1415!$V$2:$V$1048576,[1]DATA1415!$C$2:$C$1048576,A120,[1]DATA1415!$E$2:$E$1048576,$A$163,[1]DATA1415!$F$2:$F$1048576,$B$166)</f>
        <v>30544</v>
      </c>
      <c r="AE120" s="38">
        <f t="shared" si="211"/>
        <v>127</v>
      </c>
      <c r="AF120" s="38">
        <f>IF(VLOOKUP($A120,'[1]TRG 1415'!$A$2:$N$119,4,FALSE)&gt;0,80,0)</f>
        <v>80</v>
      </c>
      <c r="AG120" s="39">
        <f>ROUND((SUMIFS([1]DATA1415!$L$2:$L$1048576,[1]DATA1415!$C$2:$C$1048576,A120,[1]DATA1415!$E$2:$E$1048576,$A$166,[1]DATA1415!$F$2:$F$1048576,$B$166)-SUMIFS([1]DATA1415!$L$2:$L$1048576,[1]DATA1415!$C$2:$C$1048576,A120,[1]DATA1415!$E$2:$E$1048576,$A$163,[1]DATA1415!$F$2:$F$1048576,$B$166))*100/(VLOOKUP($A120,'[1]TRG 1415'!$A$2:$N$119,4,FALSE)*$H$162),0)</f>
        <v>44</v>
      </c>
      <c r="AH120" s="38">
        <f t="shared" si="212"/>
        <v>55</v>
      </c>
      <c r="AI120" s="39">
        <f t="shared" si="213"/>
        <v>112</v>
      </c>
      <c r="AJ120" s="40" t="str">
        <f t="shared" si="214"/>
        <v>A</v>
      </c>
      <c r="AK120" s="41"/>
      <c r="AL120" s="42"/>
      <c r="AM120" s="43"/>
      <c r="AN120" s="41"/>
      <c r="AO120" s="44">
        <f>VLOOKUP(A120,'[1]TRG 1415'!$A$2:$N$119,14,FALSE)</f>
        <v>10</v>
      </c>
      <c r="AS120" s="45" t="str">
        <f t="shared" si="215"/>
        <v>A</v>
      </c>
      <c r="AT120" s="41">
        <f t="shared" si="129"/>
        <v>1</v>
      </c>
      <c r="AU120" s="41" t="str">
        <f t="shared" si="127"/>
        <v/>
      </c>
      <c r="AV120" s="41" t="str">
        <f t="shared" si="128"/>
        <v/>
      </c>
      <c r="AW120" s="41">
        <f t="shared" si="216"/>
        <v>11</v>
      </c>
    </row>
    <row r="121" spans="1:50" ht="21" outlineLevel="2">
      <c r="A121" s="34">
        <v>1106</v>
      </c>
      <c r="B121" s="35" t="s">
        <v>55</v>
      </c>
      <c r="C121" s="36" t="s">
        <v>159</v>
      </c>
      <c r="D121" s="37">
        <v>30</v>
      </c>
      <c r="E121" s="38">
        <f>ROUND(VLOOKUP($A121,'[1]TRG 1415'!$A$2:$N$119,5,FALSE)/12*$B$163,0)</f>
        <v>67500</v>
      </c>
      <c r="F121" s="38">
        <f>SUMIFS([1]DATA1415!$G$2:$G$1048576,[1]DATA1415!$C$2:$C$1048576,A121,[1]DATA1415!$E$2:$E$1048576,$A$166,[1]DATA1415!$F$2:$F$1048576,$B$166)+ SUMIFS([1]DATA1415!$H$2:$H$1048576,[1]DATA1415!$C$2:$C$1048576,A121,[1]DATA1415!$E$2:$E$1048576,$A$166,[1]DATA1415!$F$2:$F$1048576,$B$166)+SUMIFS([1]DATA1415!$Q$2:$Q$1048576,[1]DATA1415!$C$2:$C$1048576,A121,[1]DATA1415!$E$2:$E$1048576,$A$166,[1]DATA1415!$F$2:$F$1048576,$B$166)-(SUMIFS([1]DATA1415!$G$2:$G$1048576,[1]DATA1415!$C$2:$C$1048576,A121,[1]DATA1415!$E$2:$E$1048576,$A$163,[1]DATA1415!$F$2:$F$1048576,$B$166)+ SUMIFS([1]DATA1415!$H$2:$H$1048576,[1]DATA1415!$C$2:$C$1048576,A121,[1]DATA1415!$E$2:$E$1048576,$A$163,[1]DATA1415!$F$2:$F$1048576,$B$166)+SUMIFS([1]DATA1415!$Q$2:$Q$1048576,[1]DATA1415!$C$2:$C$1048576,A121,[1]DATA1415!$E$2:$E$1048576,$A$163,[1]DATA1415!$F$2:$F$1048576,$B$166))</f>
        <v>72196</v>
      </c>
      <c r="G121" s="38">
        <f t="shared" si="203"/>
        <v>107</v>
      </c>
      <c r="H121" s="38">
        <f>ROUND(VLOOKUP($A121,'[1]TRG 1415'!$A$2:$N$119,6,FALSE)/12*$B$163,0)</f>
        <v>4200</v>
      </c>
      <c r="I121" s="38">
        <f>SUMIFS([1]DATA1415!$I$2:$I$1048576,[1]DATA1415!$C$2:$C$1048576,A121,[1]DATA1415!$E$2:$E$1048576,$A$166,[1]DATA1415!$F$2:$F$1048576,$B$166)+ SUMIFS([1]DATA1415!$R$2:$R$1048576,[1]DATA1415!$C$2:$C$1048576,A121,[1]DATA1415!$E$2:$E$1048576,$A$166,[1]DATA1415!$F$2:$F$1048576,$B$166)-(SUMIFS([1]DATA1415!$I$2:$I$1048576,[1]DATA1415!$C$2:$C$1048576,A121,[1]DATA1415!$E$2:$E$1048576,$A$163,[1]DATA1415!$F$2:$F$1048576,$B$166)+ SUMIFS([1]DATA1415!$R$2:$R$1048576,[1]DATA1415!$C$2:$C$1048576,A121,[1]DATA1415!$E$2:$E$1048576,$A$163,[1]DATA1415!$F$2:$F$1048576,$B$166))</f>
        <v>3221</v>
      </c>
      <c r="J121" s="38">
        <f t="shared" si="204"/>
        <v>77</v>
      </c>
      <c r="K121" s="38">
        <f>ROUND(VLOOKUP($A121,'[1]TRG 1415'!$A$2:$N$119,7,FALSE)/12*$B$163,0)</f>
        <v>0</v>
      </c>
      <c r="L121" s="38">
        <f>SUMIFS([1]DATA1415!$N$2:$N$1048576,[1]DATA1415!$C$2:$C$1048576,A121,[1]DATA1415!$E$2:$E$1048576,$A$166,[1]DATA1415!$F$2:$F$1048576,$B$166)+ SUMIFS([1]DATA1415!$S$2:$S$1048576,[1]DATA1415!$C$2:$C$1048576,A121,[1]DATA1415!$E$2:$E$1048576,$A$166,[1]DATA1415!$F$2:$F$1048576,$B$166)-(SUMIFS([1]DATA1415!$N$2:$N$1048576,[1]DATA1415!$C$2:$C$1048576,A121,[1]DATA1415!$E$2:$E$1048576,$A$163,[1]DATA1415!$F$2:$F$1048576,$B$166)+ SUMIFS([1]DATA1415!$S$2:$S$1048576,[1]DATA1415!$C$2:$C$1048576,A121,[1]DATA1415!$E$2:$E$1048576,$A$163,[1]DATA1415!$F$2:$F$1048576,$B$166))</f>
        <v>0</v>
      </c>
      <c r="M121" s="38">
        <f t="shared" si="205"/>
        <v>0</v>
      </c>
      <c r="N121" s="38">
        <f>ROUND(VLOOKUP($A121,'[1]TRG 1415'!$A$2:$N$119,8,FALSE)/12*$B$163,0)</f>
        <v>300</v>
      </c>
      <c r="O121" s="38">
        <f>SUMIFS([1]DATA1415!$M$2:$M$1048576,[1]DATA1415!$C$2:$C$1048576,A121,[1]DATA1415!$E$2:$E$1048576,$A$166,[1]DATA1415!$F$2:$F$1048576,$B$166)-SUMIFS([1]DATA1415!$M$2:$M$1048576,[1]DATA1415!$C$2:$C$1048576,A121,[1]DATA1415!$E$2:$E$1048576,$A$163,[1]DATA1415!$F$2:$F$1048576,$B$166)</f>
        <v>0</v>
      </c>
      <c r="P121" s="38">
        <f t="shared" si="206"/>
        <v>0</v>
      </c>
      <c r="Q121" s="38">
        <f>ROUND(VLOOKUP($A121,'[1]TRG 1415'!$A$2:$N$119,9,FALSE)/12*$B$163,0)</f>
        <v>300</v>
      </c>
      <c r="R121" s="38">
        <f>SUMIFS([1]DATA1415!$U$2:$U$1048576,[1]DATA1415!$C$2:$C$1048576,A121,[1]DATA1415!$E$2:$E$1048576,$A$166,[1]DATA1415!$F$2:$F$1048576,$B$166)-SUMIFS([1]DATA1415!$U$2:$U$1048576,[1]DATA1415!$C$2:$C$1048576,A121,[1]DATA1415!$E$2:$E$1048576,$A$163,[1]DATA1415!$F$2:$F$1048576,$B$166)</f>
        <v>134</v>
      </c>
      <c r="S121" s="38">
        <f t="shared" si="207"/>
        <v>45</v>
      </c>
      <c r="T121" s="38">
        <f>ROUND(VLOOKUP($A121,'[1]TRG 1415'!$A$2:$N$119,11,FALSE)/12*$B$163,0)</f>
        <v>900</v>
      </c>
      <c r="U121" s="38">
        <f>SUMIFS([1]DATA1415!$Y$2:$Y$1048576,[1]DATA1415!$C$2:$C$1048576,A121,[1]DATA1415!$E$2:$E$1048576,$A$166,[1]DATA1415!$F$2:$F$1048576,$B$166)-SUMIFS([1]DATA1415!$Y$2:$Y$1048576,[1]DATA1415!$C$2:$C$1048576,A121,[1]DATA1415!$E$2:$E$1048576,$A$163,[1]DATA1415!$F$2:$F$1048576,$B$166)</f>
        <v>1115</v>
      </c>
      <c r="V121" s="38">
        <f t="shared" si="208"/>
        <v>124</v>
      </c>
      <c r="W121" s="38">
        <f>ROUND(VLOOKUP($A121,'[1]TRG 1415'!$A$2:$N$119,10,FALSE)/12*$B$163,0)</f>
        <v>0</v>
      </c>
      <c r="X121" s="38">
        <f>SUMIFS([1]DATA1415!$X$2:$X$1048576,[1]DATA1415!$C$2:$C$1048576,A121,[1]DATA1415!$E$2:$E$1048576,$A$166,[1]DATA1415!$F$2:$F$1048576,$B$166)-SUMIFS([1]DATA1415!$X$2:$X$1048576,[1]DATA1415!$C$2:$C$1048576,A121,[1]DATA1415!$E$2:$E$1048576,$A$163,[1]DATA1415!$F$2:$F$1048576,$B$166)</f>
        <v>8</v>
      </c>
      <c r="Y121" s="38">
        <f t="shared" si="209"/>
        <v>0</v>
      </c>
      <c r="Z121" s="38">
        <f>ROUND(VLOOKUP($A121,'[1]TRG 1415'!$A$2:$N$119,12,FALSE)/12*$B$163,0)</f>
        <v>125</v>
      </c>
      <c r="AA121" s="38">
        <f>SUMIFS([1]DATA1415!$Z$2:$Z$1048576,[1]DATA1415!$C$2:$C$1048576,A121,[1]DATA1415!$E$2:$E$1048576,$A$166,[1]DATA1415!$F$2:$F$1048576,$B$166)-SUMIFS([1]DATA1415!$Z$2:$Z$1048576,[1]DATA1415!$C$2:$C$1048576,A121,[1]DATA1415!$E$2:$E$1048576,$A$163,[1]DATA1415!$F$2:$F$1048576,$B$166)</f>
        <v>347</v>
      </c>
      <c r="AB121" s="38">
        <f t="shared" si="210"/>
        <v>278</v>
      </c>
      <c r="AC121" s="38">
        <f>ROUND(VLOOKUP($A121,'[1]TRG 1415'!$A$2:$N$119,13,FALSE)/12*$B$163,0)</f>
        <v>14400</v>
      </c>
      <c r="AD121" s="38">
        <f>SUMIFS([1]DATA1415!$V$2:$V$1048576,[1]DATA1415!$C$2:$C$1048576,A121,[1]DATA1415!$E$2:$E$1048576,$A$166,[1]DATA1415!$F$2:$F$1048576,$B$166)-SUMIFS([1]DATA1415!$V$2:$V$1048576,[1]DATA1415!$C$2:$C$1048576,A121,[1]DATA1415!$E$2:$E$1048576,$A$163,[1]DATA1415!$F$2:$F$1048576,$B$166)</f>
        <v>17445</v>
      </c>
      <c r="AE121" s="38">
        <f t="shared" si="211"/>
        <v>121</v>
      </c>
      <c r="AF121" s="38">
        <f>IF(VLOOKUP($A121,'[1]TRG 1415'!$A$2:$N$119,4,FALSE)&gt;0,80,0)</f>
        <v>80</v>
      </c>
      <c r="AG121" s="39">
        <f>ROUND((SUMIFS([1]DATA1415!$L$2:$L$1048576,[1]DATA1415!$C$2:$C$1048576,A121,[1]DATA1415!$E$2:$E$1048576,$A$166,[1]DATA1415!$F$2:$F$1048576,$B$166)-SUMIFS([1]DATA1415!$L$2:$L$1048576,[1]DATA1415!$C$2:$C$1048576,A121,[1]DATA1415!$E$2:$E$1048576,$A$163,[1]DATA1415!$F$2:$F$1048576,$B$166))*100/(VLOOKUP($A121,'[1]TRG 1415'!$A$2:$N$119,4,FALSE)*$H$162),0)</f>
        <v>30</v>
      </c>
      <c r="AH121" s="38">
        <f t="shared" si="212"/>
        <v>38</v>
      </c>
      <c r="AI121" s="39">
        <f t="shared" si="213"/>
        <v>99</v>
      </c>
      <c r="AJ121" s="40" t="str">
        <f t="shared" si="214"/>
        <v>A</v>
      </c>
      <c r="AK121" s="41"/>
      <c r="AL121" s="42"/>
      <c r="AM121" s="43"/>
      <c r="AN121" s="41"/>
      <c r="AO121" s="44">
        <f>VLOOKUP(A121,'[1]TRG 1415'!$A$2:$N$119,14,FALSE)</f>
        <v>8</v>
      </c>
      <c r="AS121" s="45" t="str">
        <f t="shared" si="215"/>
        <v>A</v>
      </c>
      <c r="AT121" s="41">
        <f t="shared" si="129"/>
        <v>1</v>
      </c>
      <c r="AU121" s="41" t="str">
        <f t="shared" si="127"/>
        <v/>
      </c>
      <c r="AV121" s="41" t="str">
        <f t="shared" si="128"/>
        <v/>
      </c>
      <c r="AW121" s="41">
        <f t="shared" si="216"/>
        <v>11</v>
      </c>
    </row>
    <row r="122" spans="1:50" ht="21" outlineLevel="2">
      <c r="A122" s="34">
        <v>1107</v>
      </c>
      <c r="B122" s="35" t="s">
        <v>55</v>
      </c>
      <c r="C122" s="36" t="s">
        <v>160</v>
      </c>
      <c r="D122" s="37">
        <v>50</v>
      </c>
      <c r="E122" s="38">
        <f>ROUND(VLOOKUP($A122,'[1]TRG 1415'!$A$2:$N$119,5,FALSE)/12*$B$163,0)</f>
        <v>105000</v>
      </c>
      <c r="F122" s="38">
        <f>SUMIFS([1]DATA1415!$G$2:$G$1048576,[1]DATA1415!$C$2:$C$1048576,A122,[1]DATA1415!$E$2:$E$1048576,$A$166,[1]DATA1415!$F$2:$F$1048576,$B$166)+ SUMIFS([1]DATA1415!$H$2:$H$1048576,[1]DATA1415!$C$2:$C$1048576,A122,[1]DATA1415!$E$2:$E$1048576,$A$166,[1]DATA1415!$F$2:$F$1048576,$B$166)+SUMIFS([1]DATA1415!$Q$2:$Q$1048576,[1]DATA1415!$C$2:$C$1048576,A122,[1]DATA1415!$E$2:$E$1048576,$A$166,[1]DATA1415!$F$2:$F$1048576,$B$166)-(SUMIFS([1]DATA1415!$G$2:$G$1048576,[1]DATA1415!$C$2:$C$1048576,A122,[1]DATA1415!$E$2:$E$1048576,$A$163,[1]DATA1415!$F$2:$F$1048576,$B$166)+ SUMIFS([1]DATA1415!$H$2:$H$1048576,[1]DATA1415!$C$2:$C$1048576,A122,[1]DATA1415!$E$2:$E$1048576,$A$163,[1]DATA1415!$F$2:$F$1048576,$B$166)+SUMIFS([1]DATA1415!$Q$2:$Q$1048576,[1]DATA1415!$C$2:$C$1048576,A122,[1]DATA1415!$E$2:$E$1048576,$A$163,[1]DATA1415!$F$2:$F$1048576,$B$166))</f>
        <v>111496</v>
      </c>
      <c r="G122" s="38">
        <f t="shared" si="203"/>
        <v>106</v>
      </c>
      <c r="H122" s="38">
        <f>ROUND(VLOOKUP($A122,'[1]TRG 1415'!$A$2:$N$119,6,FALSE)/12*$B$163,0)</f>
        <v>8100</v>
      </c>
      <c r="I122" s="38">
        <f>SUMIFS([1]DATA1415!$I$2:$I$1048576,[1]DATA1415!$C$2:$C$1048576,A122,[1]DATA1415!$E$2:$E$1048576,$A$166,[1]DATA1415!$F$2:$F$1048576,$B$166)+ SUMIFS([1]DATA1415!$R$2:$R$1048576,[1]DATA1415!$C$2:$C$1048576,A122,[1]DATA1415!$E$2:$E$1048576,$A$166,[1]DATA1415!$F$2:$F$1048576,$B$166)-(SUMIFS([1]DATA1415!$I$2:$I$1048576,[1]DATA1415!$C$2:$C$1048576,A122,[1]DATA1415!$E$2:$E$1048576,$A$163,[1]DATA1415!$F$2:$F$1048576,$B$166)+ SUMIFS([1]DATA1415!$R$2:$R$1048576,[1]DATA1415!$C$2:$C$1048576,A122,[1]DATA1415!$E$2:$E$1048576,$A$163,[1]DATA1415!$F$2:$F$1048576,$B$166))</f>
        <v>5348</v>
      </c>
      <c r="J122" s="38">
        <f t="shared" si="204"/>
        <v>66</v>
      </c>
      <c r="K122" s="38">
        <f>ROUND(VLOOKUP($A122,'[1]TRG 1415'!$A$2:$N$119,7,FALSE)/12*$B$163,0)</f>
        <v>300</v>
      </c>
      <c r="L122" s="38">
        <f>SUMIFS([1]DATA1415!$N$2:$N$1048576,[1]DATA1415!$C$2:$C$1048576,A122,[1]DATA1415!$E$2:$E$1048576,$A$166,[1]DATA1415!$F$2:$F$1048576,$B$166)+ SUMIFS([1]DATA1415!$S$2:$S$1048576,[1]DATA1415!$C$2:$C$1048576,A122,[1]DATA1415!$E$2:$E$1048576,$A$166,[1]DATA1415!$F$2:$F$1048576,$B$166)-(SUMIFS([1]DATA1415!$N$2:$N$1048576,[1]DATA1415!$C$2:$C$1048576,A122,[1]DATA1415!$E$2:$E$1048576,$A$163,[1]DATA1415!$F$2:$F$1048576,$B$166)+ SUMIFS([1]DATA1415!$S$2:$S$1048576,[1]DATA1415!$C$2:$C$1048576,A122,[1]DATA1415!$E$2:$E$1048576,$A$163,[1]DATA1415!$F$2:$F$1048576,$B$166))</f>
        <v>171</v>
      </c>
      <c r="M122" s="38">
        <f t="shared" si="205"/>
        <v>57</v>
      </c>
      <c r="N122" s="38">
        <f>ROUND(VLOOKUP($A122,'[1]TRG 1415'!$A$2:$N$119,8,FALSE)/12*$B$163,0)</f>
        <v>392</v>
      </c>
      <c r="O122" s="38">
        <f>SUMIFS([1]DATA1415!$M$2:$M$1048576,[1]DATA1415!$C$2:$C$1048576,A122,[1]DATA1415!$E$2:$E$1048576,$A$166,[1]DATA1415!$F$2:$F$1048576,$B$166)-SUMIFS([1]DATA1415!$M$2:$M$1048576,[1]DATA1415!$C$2:$C$1048576,A122,[1]DATA1415!$E$2:$E$1048576,$A$163,[1]DATA1415!$F$2:$F$1048576,$B$166)</f>
        <v>538</v>
      </c>
      <c r="P122" s="38">
        <f t="shared" si="206"/>
        <v>137</v>
      </c>
      <c r="Q122" s="38">
        <f>ROUND(VLOOKUP($A122,'[1]TRG 1415'!$A$2:$N$119,9,FALSE)/12*$B$163,0)</f>
        <v>600</v>
      </c>
      <c r="R122" s="38">
        <f>SUMIFS([1]DATA1415!$U$2:$U$1048576,[1]DATA1415!$C$2:$C$1048576,A122,[1]DATA1415!$E$2:$E$1048576,$A$166,[1]DATA1415!$F$2:$F$1048576,$B$166)-SUMIFS([1]DATA1415!$U$2:$U$1048576,[1]DATA1415!$C$2:$C$1048576,A122,[1]DATA1415!$E$2:$E$1048576,$A$163,[1]DATA1415!$F$2:$F$1048576,$B$166)</f>
        <v>494</v>
      </c>
      <c r="S122" s="38">
        <f t="shared" si="207"/>
        <v>82</v>
      </c>
      <c r="T122" s="38">
        <f>ROUND(VLOOKUP($A122,'[1]TRG 1415'!$A$2:$N$119,11,FALSE)/12*$B$163,0)</f>
        <v>1500</v>
      </c>
      <c r="U122" s="38">
        <f>SUMIFS([1]DATA1415!$Y$2:$Y$1048576,[1]DATA1415!$C$2:$C$1048576,A122,[1]DATA1415!$E$2:$E$1048576,$A$166,[1]DATA1415!$F$2:$F$1048576,$B$166)-SUMIFS([1]DATA1415!$Y$2:$Y$1048576,[1]DATA1415!$C$2:$C$1048576,A122,[1]DATA1415!$E$2:$E$1048576,$A$163,[1]DATA1415!$F$2:$F$1048576,$B$166)</f>
        <v>1539</v>
      </c>
      <c r="V122" s="38">
        <f t="shared" si="208"/>
        <v>103</v>
      </c>
      <c r="W122" s="38">
        <f>ROUND(VLOOKUP($A122,'[1]TRG 1415'!$A$2:$N$119,10,FALSE)/12*$B$163,0)</f>
        <v>300</v>
      </c>
      <c r="X122" s="38">
        <f>SUMIFS([1]DATA1415!$X$2:$X$1048576,[1]DATA1415!$C$2:$C$1048576,A122,[1]DATA1415!$E$2:$E$1048576,$A$166,[1]DATA1415!$F$2:$F$1048576,$B$166)-SUMIFS([1]DATA1415!$X$2:$X$1048576,[1]DATA1415!$C$2:$C$1048576,A122,[1]DATA1415!$E$2:$E$1048576,$A$163,[1]DATA1415!$F$2:$F$1048576,$B$166)</f>
        <v>196</v>
      </c>
      <c r="Y122" s="38">
        <f t="shared" si="209"/>
        <v>65</v>
      </c>
      <c r="Z122" s="38">
        <f>ROUND(VLOOKUP($A122,'[1]TRG 1415'!$A$2:$N$119,12,FALSE)/12*$B$163,0)</f>
        <v>300</v>
      </c>
      <c r="AA122" s="38">
        <f>SUMIFS([1]DATA1415!$Z$2:$Z$1048576,[1]DATA1415!$C$2:$C$1048576,A122,[1]DATA1415!$E$2:$E$1048576,$A$166,[1]DATA1415!$F$2:$F$1048576,$B$166)-SUMIFS([1]DATA1415!$Z$2:$Z$1048576,[1]DATA1415!$C$2:$C$1048576,A122,[1]DATA1415!$E$2:$E$1048576,$A$163,[1]DATA1415!$F$2:$F$1048576,$B$166)</f>
        <v>331</v>
      </c>
      <c r="AB122" s="38">
        <f t="shared" si="210"/>
        <v>110</v>
      </c>
      <c r="AC122" s="38">
        <f>ROUND(VLOOKUP($A122,'[1]TRG 1415'!$A$2:$N$119,13,FALSE)/12*$B$163,0)</f>
        <v>24000</v>
      </c>
      <c r="AD122" s="38">
        <f>SUMIFS([1]DATA1415!$V$2:$V$1048576,[1]DATA1415!$C$2:$C$1048576,A122,[1]DATA1415!$E$2:$E$1048576,$A$166,[1]DATA1415!$F$2:$F$1048576,$B$166)-SUMIFS([1]DATA1415!$V$2:$V$1048576,[1]DATA1415!$C$2:$C$1048576,A122,[1]DATA1415!$E$2:$E$1048576,$A$163,[1]DATA1415!$F$2:$F$1048576,$B$166)</f>
        <v>27432</v>
      </c>
      <c r="AE122" s="38">
        <f t="shared" si="211"/>
        <v>114</v>
      </c>
      <c r="AF122" s="38">
        <f>IF(VLOOKUP($A122,'[1]TRG 1415'!$A$2:$N$119,4,FALSE)&gt;0,80,0)</f>
        <v>80</v>
      </c>
      <c r="AG122" s="39">
        <f>ROUND((SUMIFS([1]DATA1415!$L$2:$L$1048576,[1]DATA1415!$C$2:$C$1048576,A122,[1]DATA1415!$E$2:$E$1048576,$A$166,[1]DATA1415!$F$2:$F$1048576,$B$166)-SUMIFS([1]DATA1415!$L$2:$L$1048576,[1]DATA1415!$C$2:$C$1048576,A122,[1]DATA1415!$E$2:$E$1048576,$A$163,[1]DATA1415!$F$2:$F$1048576,$B$166))*100/(VLOOKUP($A122,'[1]TRG 1415'!$A$2:$N$119,4,FALSE)*$H$162),0)</f>
        <v>62</v>
      </c>
      <c r="AH122" s="38">
        <f t="shared" si="212"/>
        <v>78</v>
      </c>
      <c r="AI122" s="39">
        <f t="shared" si="213"/>
        <v>92</v>
      </c>
      <c r="AJ122" s="40" t="str">
        <f t="shared" si="214"/>
        <v>A</v>
      </c>
      <c r="AK122" s="41"/>
      <c r="AL122" s="42"/>
      <c r="AM122" s="43"/>
      <c r="AN122" s="41"/>
      <c r="AO122" s="44">
        <f>VLOOKUP(A122,'[1]TRG 1415'!$A$2:$N$119,14,FALSE)</f>
        <v>10</v>
      </c>
      <c r="AS122" s="45" t="str">
        <f t="shared" si="215"/>
        <v>A</v>
      </c>
      <c r="AT122" s="41">
        <f t="shared" si="129"/>
        <v>1</v>
      </c>
      <c r="AU122" s="41" t="str">
        <f t="shared" si="127"/>
        <v/>
      </c>
      <c r="AV122" s="41" t="str">
        <f t="shared" si="128"/>
        <v/>
      </c>
      <c r="AW122" s="41">
        <f t="shared" si="216"/>
        <v>11</v>
      </c>
    </row>
    <row r="123" spans="1:50" ht="21.75" outlineLevel="1" thickBot="1">
      <c r="A123" s="34"/>
      <c r="B123" s="35"/>
      <c r="C123" s="34" t="s">
        <v>25</v>
      </c>
      <c r="D123" s="47">
        <f t="shared" ref="D123:AD123" si="217">SUBTOTAL(9,D117:D122)</f>
        <v>630</v>
      </c>
      <c r="E123" s="48">
        <f t="shared" si="217"/>
        <v>848958</v>
      </c>
      <c r="F123" s="48">
        <f t="shared" si="217"/>
        <v>861551</v>
      </c>
      <c r="G123" s="49">
        <f>IF(E123=0,0,ROUND(F123/E123*100,0))</f>
        <v>101</v>
      </c>
      <c r="H123" s="48">
        <f t="shared" si="217"/>
        <v>84000</v>
      </c>
      <c r="I123" s="48">
        <f t="shared" si="217"/>
        <v>48672</v>
      </c>
      <c r="J123" s="49">
        <f t="shared" si="204"/>
        <v>58</v>
      </c>
      <c r="K123" s="48">
        <f t="shared" si="217"/>
        <v>4950</v>
      </c>
      <c r="L123" s="48">
        <f t="shared" si="217"/>
        <v>1253</v>
      </c>
      <c r="M123" s="49">
        <f t="shared" si="205"/>
        <v>25</v>
      </c>
      <c r="N123" s="48">
        <f t="shared" si="217"/>
        <v>3426</v>
      </c>
      <c r="O123" s="48">
        <f t="shared" si="217"/>
        <v>3543</v>
      </c>
      <c r="P123" s="49">
        <f t="shared" si="206"/>
        <v>103</v>
      </c>
      <c r="Q123" s="48">
        <f t="shared" si="217"/>
        <v>6300</v>
      </c>
      <c r="R123" s="48">
        <f t="shared" si="217"/>
        <v>3172</v>
      </c>
      <c r="S123" s="49">
        <f t="shared" si="207"/>
        <v>50</v>
      </c>
      <c r="T123" s="48">
        <f t="shared" si="217"/>
        <v>17700</v>
      </c>
      <c r="U123" s="48">
        <f t="shared" si="217"/>
        <v>17284</v>
      </c>
      <c r="V123" s="49">
        <f t="shared" si="208"/>
        <v>98</v>
      </c>
      <c r="W123" s="48">
        <f t="shared" si="217"/>
        <v>7200</v>
      </c>
      <c r="X123" s="48">
        <f t="shared" si="217"/>
        <v>3439</v>
      </c>
      <c r="Y123" s="49">
        <f t="shared" si="209"/>
        <v>48</v>
      </c>
      <c r="Z123" s="48">
        <f t="shared" si="217"/>
        <v>5825</v>
      </c>
      <c r="AA123" s="48">
        <f t="shared" si="217"/>
        <v>3866</v>
      </c>
      <c r="AB123" s="49">
        <f t="shared" si="210"/>
        <v>66</v>
      </c>
      <c r="AC123" s="48">
        <f t="shared" si="217"/>
        <v>293400</v>
      </c>
      <c r="AD123" s="48">
        <f t="shared" si="217"/>
        <v>296308</v>
      </c>
      <c r="AE123" s="49">
        <f t="shared" si="211"/>
        <v>101</v>
      </c>
      <c r="AF123" s="48">
        <f>SUBTOTAL(9,AF117:AF122)/COUNTIF(AF117:AF122,"=80")</f>
        <v>80</v>
      </c>
      <c r="AG123" s="49">
        <f>ROUND(SUBTOTAL(9,AG117:AG122)/COUNTIF(AF117:AF122,"=80"),0)</f>
        <v>51</v>
      </c>
      <c r="AH123" s="49">
        <f t="shared" si="212"/>
        <v>64</v>
      </c>
      <c r="AI123" s="49">
        <f>ROUND(SUBTOTAL(9,AI117:AI122)/COUNTIF(AF117:AF122,"=80"),0)</f>
        <v>90</v>
      </c>
      <c r="AJ123" s="50"/>
      <c r="AK123" s="51"/>
      <c r="AL123" s="52"/>
      <c r="AM123" s="53"/>
      <c r="AN123" s="51"/>
      <c r="AS123" s="45"/>
      <c r="AT123" s="41" t="str">
        <f t="shared" si="129"/>
        <v/>
      </c>
      <c r="AU123" s="41" t="str">
        <f t="shared" si="127"/>
        <v/>
      </c>
      <c r="AV123" s="41" t="str">
        <f t="shared" si="128"/>
        <v/>
      </c>
      <c r="AW123" s="41"/>
    </row>
    <row r="124" spans="1:50" s="33" customFormat="1" ht="21.75" thickTop="1">
      <c r="A124" s="25" t="s">
        <v>161</v>
      </c>
      <c r="B124" s="26"/>
      <c r="C124" s="26"/>
      <c r="D124" s="27"/>
      <c r="E124" s="26"/>
      <c r="F124" s="26"/>
      <c r="G124" s="28"/>
      <c r="H124" s="26"/>
      <c r="I124" s="26"/>
      <c r="J124" s="28"/>
      <c r="K124" s="26"/>
      <c r="L124" s="26"/>
      <c r="M124" s="28"/>
      <c r="N124" s="26"/>
      <c r="O124" s="26"/>
      <c r="P124" s="28"/>
      <c r="Q124" s="26"/>
      <c r="R124" s="26"/>
      <c r="S124" s="28"/>
      <c r="T124" s="26"/>
      <c r="U124" s="26"/>
      <c r="V124" s="28"/>
      <c r="W124" s="26"/>
      <c r="X124" s="26"/>
      <c r="Y124" s="28"/>
      <c r="Z124" s="26"/>
      <c r="AA124" s="26"/>
      <c r="AB124" s="28"/>
      <c r="AC124" s="26"/>
      <c r="AD124" s="26"/>
      <c r="AE124" s="28"/>
      <c r="AF124" s="26"/>
      <c r="AG124" s="28"/>
      <c r="AH124" s="28"/>
      <c r="AI124" s="26"/>
      <c r="AJ124" s="29"/>
      <c r="AK124" s="30"/>
      <c r="AL124" s="30"/>
      <c r="AM124" s="31"/>
      <c r="AN124" s="30"/>
      <c r="AO124" s="44"/>
      <c r="AP124" s="30"/>
      <c r="AQ124" s="30"/>
      <c r="AR124" s="30"/>
      <c r="AS124" s="32"/>
      <c r="AT124" s="41" t="str">
        <f t="shared" si="129"/>
        <v/>
      </c>
      <c r="AU124" s="41" t="str">
        <f t="shared" si="127"/>
        <v/>
      </c>
      <c r="AV124" s="41" t="str">
        <f t="shared" si="128"/>
        <v/>
      </c>
      <c r="AW124" s="41"/>
      <c r="AX124" s="30"/>
    </row>
    <row r="125" spans="1:50" ht="21" outlineLevel="2">
      <c r="A125" s="34">
        <v>1202</v>
      </c>
      <c r="B125" s="35" t="s">
        <v>135</v>
      </c>
      <c r="C125" s="36" t="s">
        <v>162</v>
      </c>
      <c r="D125" s="37">
        <v>60</v>
      </c>
      <c r="E125" s="38">
        <f>ROUND(VLOOKUP($A125,'[1]TRG 1415'!$A$2:$N$119,5,FALSE)/12*$B$163,0)</f>
        <v>66000</v>
      </c>
      <c r="F125" s="38">
        <f>SUMIFS([1]DATA1415!$G$2:$G$1048576,[1]DATA1415!$C$2:$C$1048576,A125,[1]DATA1415!$E$2:$E$1048576,$A$166,[1]DATA1415!$F$2:$F$1048576,$B$166)+ SUMIFS([1]DATA1415!$H$2:$H$1048576,[1]DATA1415!$C$2:$C$1048576,A125,[1]DATA1415!$E$2:$E$1048576,$A$166,[1]DATA1415!$F$2:$F$1048576,$B$166)+SUMIFS([1]DATA1415!$Q$2:$Q$1048576,[1]DATA1415!$C$2:$C$1048576,A125,[1]DATA1415!$E$2:$E$1048576,$A$166,[1]DATA1415!$F$2:$F$1048576,$B$166)-(SUMIFS([1]DATA1415!$G$2:$G$1048576,[1]DATA1415!$C$2:$C$1048576,A125,[1]DATA1415!$E$2:$E$1048576,$A$163,[1]DATA1415!$F$2:$F$1048576,$B$166)+ SUMIFS([1]DATA1415!$H$2:$H$1048576,[1]DATA1415!$C$2:$C$1048576,A125,[1]DATA1415!$E$2:$E$1048576,$A$163,[1]DATA1415!$F$2:$F$1048576,$B$166)+SUMIFS([1]DATA1415!$Q$2:$Q$1048576,[1]DATA1415!$C$2:$C$1048576,A125,[1]DATA1415!$E$2:$E$1048576,$A$163,[1]DATA1415!$F$2:$F$1048576,$B$166))</f>
        <v>59423</v>
      </c>
      <c r="G125" s="38">
        <f t="shared" ref="G125:G138" si="218">IF(E125=0,0,ROUND(F125/E125*100,0))</f>
        <v>90</v>
      </c>
      <c r="H125" s="38">
        <f>ROUND(VLOOKUP($A125,'[1]TRG 1415'!$A$2:$N$119,6,FALSE)/12*$B$163,0)</f>
        <v>4500</v>
      </c>
      <c r="I125" s="38">
        <f>SUMIFS([1]DATA1415!$I$2:$I$1048576,[1]DATA1415!$C$2:$C$1048576,A125,[1]DATA1415!$E$2:$E$1048576,$A$166,[1]DATA1415!$F$2:$F$1048576,$B$166)+ SUMIFS([1]DATA1415!$R$2:$R$1048576,[1]DATA1415!$C$2:$C$1048576,A125,[1]DATA1415!$E$2:$E$1048576,$A$166,[1]DATA1415!$F$2:$F$1048576,$B$166)-(SUMIFS([1]DATA1415!$I$2:$I$1048576,[1]DATA1415!$C$2:$C$1048576,A125,[1]DATA1415!$E$2:$E$1048576,$A$163,[1]DATA1415!$F$2:$F$1048576,$B$166)+ SUMIFS([1]DATA1415!$R$2:$R$1048576,[1]DATA1415!$C$2:$C$1048576,A125,[1]DATA1415!$E$2:$E$1048576,$A$163,[1]DATA1415!$F$2:$F$1048576,$B$166))</f>
        <v>3055</v>
      </c>
      <c r="J125" s="38">
        <f t="shared" ref="J125:J139" si="219">IF(H125=0,0,ROUND(I125/H125*100,0))</f>
        <v>68</v>
      </c>
      <c r="K125" s="38">
        <f>ROUND(VLOOKUP($A125,'[1]TRG 1415'!$A$2:$N$119,7,FALSE)/12*$B$163,0)</f>
        <v>0</v>
      </c>
      <c r="L125" s="38">
        <f>SUMIFS([1]DATA1415!$N$2:$N$1048576,[1]DATA1415!$C$2:$C$1048576,A125,[1]DATA1415!$E$2:$E$1048576,$A$166,[1]DATA1415!$F$2:$F$1048576,$B$166)+ SUMIFS([1]DATA1415!$S$2:$S$1048576,[1]DATA1415!$C$2:$C$1048576,A125,[1]DATA1415!$E$2:$E$1048576,$A$166,[1]DATA1415!$F$2:$F$1048576,$B$166)-(SUMIFS([1]DATA1415!$N$2:$N$1048576,[1]DATA1415!$C$2:$C$1048576,A125,[1]DATA1415!$E$2:$E$1048576,$A$163,[1]DATA1415!$F$2:$F$1048576,$B$166)+ SUMIFS([1]DATA1415!$S$2:$S$1048576,[1]DATA1415!$C$2:$C$1048576,A125,[1]DATA1415!$E$2:$E$1048576,$A$163,[1]DATA1415!$F$2:$F$1048576,$B$166))</f>
        <v>0</v>
      </c>
      <c r="M125" s="38">
        <f t="shared" ref="M125:M139" si="220">IF(K125=0,0,ROUND(L125/K125*100,0))</f>
        <v>0</v>
      </c>
      <c r="N125" s="38">
        <f>ROUND(VLOOKUP($A125,'[1]TRG 1415'!$A$2:$N$119,8,FALSE)/12*$B$163,0)</f>
        <v>0</v>
      </c>
      <c r="O125" s="38">
        <f>SUMIFS([1]DATA1415!$M$2:$M$1048576,[1]DATA1415!$C$2:$C$1048576,A125,[1]DATA1415!$E$2:$E$1048576,$A$166,[1]DATA1415!$F$2:$F$1048576,$B$166)-SUMIFS([1]DATA1415!$M$2:$M$1048576,[1]DATA1415!$C$2:$C$1048576,A125,[1]DATA1415!$E$2:$E$1048576,$A$163,[1]DATA1415!$F$2:$F$1048576,$B$166)</f>
        <v>0</v>
      </c>
      <c r="P125" s="38">
        <f t="shared" ref="P125:P139" si="221">IF(N125=0,0,ROUND(O125/N125*100,0))</f>
        <v>0</v>
      </c>
      <c r="Q125" s="38">
        <f>ROUND(VLOOKUP($A125,'[1]TRG 1415'!$A$2:$N$119,9,FALSE)/12*$B$163,0)</f>
        <v>0</v>
      </c>
      <c r="R125" s="38">
        <f>SUMIFS([1]DATA1415!$U$2:$U$1048576,[1]DATA1415!$C$2:$C$1048576,A125,[1]DATA1415!$E$2:$E$1048576,$A$166,[1]DATA1415!$F$2:$F$1048576,$B$166)-SUMIFS([1]DATA1415!$U$2:$U$1048576,[1]DATA1415!$C$2:$C$1048576,A125,[1]DATA1415!$E$2:$E$1048576,$A$163,[1]DATA1415!$F$2:$F$1048576,$B$166)</f>
        <v>0</v>
      </c>
      <c r="S125" s="38">
        <f t="shared" ref="S125:S139" si="222">IF(Q125=0,0,ROUND(R125/Q125*100,0))</f>
        <v>0</v>
      </c>
      <c r="T125" s="38">
        <f>ROUND(VLOOKUP($A125,'[1]TRG 1415'!$A$2:$N$119,11,FALSE)/12*$B$163,0)</f>
        <v>0</v>
      </c>
      <c r="U125" s="38">
        <f>SUMIFS([1]DATA1415!$Y$2:$Y$1048576,[1]DATA1415!$C$2:$C$1048576,A125,[1]DATA1415!$E$2:$E$1048576,$A$166,[1]DATA1415!$F$2:$F$1048576,$B$166)-SUMIFS([1]DATA1415!$Y$2:$Y$1048576,[1]DATA1415!$C$2:$C$1048576,A125,[1]DATA1415!$E$2:$E$1048576,$A$163,[1]DATA1415!$F$2:$F$1048576,$B$166)</f>
        <v>0</v>
      </c>
      <c r="V125" s="38">
        <f t="shared" ref="V125:V139" si="223">IF(T125=0,0,ROUND(U125/T125*100,0))</f>
        <v>0</v>
      </c>
      <c r="W125" s="38">
        <f>ROUND(VLOOKUP($A125,'[1]TRG 1415'!$A$2:$N$119,10,FALSE)/12*$B$163,0)</f>
        <v>0</v>
      </c>
      <c r="X125" s="38">
        <f>SUMIFS([1]DATA1415!$X$2:$X$1048576,[1]DATA1415!$C$2:$C$1048576,A125,[1]DATA1415!$E$2:$E$1048576,$A$166,[1]DATA1415!$F$2:$F$1048576,$B$166)-SUMIFS([1]DATA1415!$X$2:$X$1048576,[1]DATA1415!$C$2:$C$1048576,A125,[1]DATA1415!$E$2:$E$1048576,$A$163,[1]DATA1415!$F$2:$F$1048576,$B$166)</f>
        <v>0</v>
      </c>
      <c r="Y125" s="38">
        <f t="shared" ref="Y125:Y139" si="224">IF(W125=0,0,ROUND(X125/W125*100,0))</f>
        <v>0</v>
      </c>
      <c r="Z125" s="38">
        <f>ROUND(VLOOKUP($A125,'[1]TRG 1415'!$A$2:$N$119,12,FALSE)/12*$B$163,0)</f>
        <v>0</v>
      </c>
      <c r="AA125" s="38">
        <f>SUMIFS([1]DATA1415!$Z$2:$Z$1048576,[1]DATA1415!$C$2:$C$1048576,A125,[1]DATA1415!$E$2:$E$1048576,$A$166,[1]DATA1415!$F$2:$F$1048576,$B$166)-SUMIFS([1]DATA1415!$Z$2:$Z$1048576,[1]DATA1415!$C$2:$C$1048576,A125,[1]DATA1415!$E$2:$E$1048576,$A$163,[1]DATA1415!$F$2:$F$1048576,$B$166)</f>
        <v>0</v>
      </c>
      <c r="AB125" s="38">
        <f t="shared" ref="AB125:AB139" si="225">IF(Z125=0,0,ROUND(AA125/Z125*100,0))</f>
        <v>0</v>
      </c>
      <c r="AC125" s="38">
        <f>ROUND(VLOOKUP($A125,'[1]TRG 1415'!$A$2:$N$119,13,FALSE)/12*$B$163,0)</f>
        <v>36000</v>
      </c>
      <c r="AD125" s="38">
        <f>SUMIFS([1]DATA1415!$V$2:$V$1048576,[1]DATA1415!$C$2:$C$1048576,A125,[1]DATA1415!$E$2:$E$1048576,$A$166,[1]DATA1415!$F$2:$F$1048576,$B$166)-SUMIFS([1]DATA1415!$V$2:$V$1048576,[1]DATA1415!$C$2:$C$1048576,A125,[1]DATA1415!$E$2:$E$1048576,$A$163,[1]DATA1415!$F$2:$F$1048576,$B$166)</f>
        <v>21118</v>
      </c>
      <c r="AE125" s="38">
        <f t="shared" ref="AE125:AE139" si="226">IF(AC125=0,0,ROUND(AD125/AC125*100,0))</f>
        <v>59</v>
      </c>
      <c r="AF125" s="38">
        <f>IF(VLOOKUP($A125,'[1]TRG 1415'!$A$2:$N$119,4,FALSE)&gt;0,80,0)</f>
        <v>80</v>
      </c>
      <c r="AG125" s="39">
        <f>ROUND((SUMIFS([1]DATA1415!$L$2:$L$1048576,[1]DATA1415!$C$2:$C$1048576,A125,[1]DATA1415!$E$2:$E$1048576,$A$166,[1]DATA1415!$F$2:$F$1048576,$B$166)-SUMIFS([1]DATA1415!$L$2:$L$1048576,[1]DATA1415!$C$2:$C$1048576,A125,[1]DATA1415!$E$2:$E$1048576,$A$163,[1]DATA1415!$F$2:$F$1048576,$B$166))*100/(VLOOKUP($A125,'[1]TRG 1415'!$A$2:$N$119,4,FALSE)*$H$162),0)</f>
        <v>4</v>
      </c>
      <c r="AH125" s="38">
        <f t="shared" ref="AH125:AH139" si="227">IF(AF125=0,0,ROUND(AG125/AF125*100,0))</f>
        <v>5</v>
      </c>
      <c r="AI125" s="39">
        <f t="shared" ref="AI125:AI138" si="228">IF(AO125=0,0,ROUND(SUM(G125+J125+M125+P125+S125+V125+Y125+AB125+AE125+AH125)/AO125,0))</f>
        <v>56</v>
      </c>
      <c r="AJ125" s="40" t="str">
        <f t="shared" ref="AJ125:AJ138" si="229">IF(AI125&gt;=90,"A",IF(AI125&gt;=75,"B","C"))</f>
        <v>C</v>
      </c>
      <c r="AK125" s="41"/>
      <c r="AL125" s="42"/>
      <c r="AM125" s="43"/>
      <c r="AN125" s="41"/>
      <c r="AO125" s="44">
        <f>VLOOKUP(A125,'[1]TRG 1415'!$A$2:$N$119,14,FALSE)</f>
        <v>4</v>
      </c>
      <c r="AS125" s="45" t="str">
        <f t="shared" ref="AS125:AS138" si="230">IF(AI125&gt;=90,"A",IF(AI125&gt;=75,"B","C"))</f>
        <v>C</v>
      </c>
      <c r="AT125" s="41" t="str">
        <f t="shared" si="129"/>
        <v/>
      </c>
      <c r="AU125" s="41" t="str">
        <f t="shared" si="127"/>
        <v/>
      </c>
      <c r="AV125" s="41">
        <f t="shared" si="128"/>
        <v>1</v>
      </c>
      <c r="AW125" s="41">
        <f t="shared" ref="AW125:AW138" si="231">ROUND(A125/100,0)</f>
        <v>12</v>
      </c>
    </row>
    <row r="126" spans="1:50" ht="21" outlineLevel="2">
      <c r="A126" s="34">
        <v>1203</v>
      </c>
      <c r="B126" s="35" t="s">
        <v>55</v>
      </c>
      <c r="C126" s="36" t="s">
        <v>163</v>
      </c>
      <c r="D126" s="37">
        <v>30</v>
      </c>
      <c r="E126" s="38">
        <f>ROUND(VLOOKUP($A126,'[1]TRG 1415'!$A$2:$N$119,5,FALSE)/12*$B$163,0)</f>
        <v>67500</v>
      </c>
      <c r="F126" s="38">
        <f>SUMIFS([1]DATA1415!$G$2:$G$1048576,[1]DATA1415!$C$2:$C$1048576,A126,[1]DATA1415!$E$2:$E$1048576,$A$166,[1]DATA1415!$F$2:$F$1048576,$B$166)+ SUMIFS([1]DATA1415!$H$2:$H$1048576,[1]DATA1415!$C$2:$C$1048576,A126,[1]DATA1415!$E$2:$E$1048576,$A$166,[1]DATA1415!$F$2:$F$1048576,$B$166)+SUMIFS([1]DATA1415!$Q$2:$Q$1048576,[1]DATA1415!$C$2:$C$1048576,A126,[1]DATA1415!$E$2:$E$1048576,$A$166,[1]DATA1415!$F$2:$F$1048576,$B$166)-(SUMIFS([1]DATA1415!$G$2:$G$1048576,[1]DATA1415!$C$2:$C$1048576,A126,[1]DATA1415!$E$2:$E$1048576,$A$163,[1]DATA1415!$F$2:$F$1048576,$B$166)+ SUMIFS([1]DATA1415!$H$2:$H$1048576,[1]DATA1415!$C$2:$C$1048576,A126,[1]DATA1415!$E$2:$E$1048576,$A$163,[1]DATA1415!$F$2:$F$1048576,$B$166)+SUMIFS([1]DATA1415!$Q$2:$Q$1048576,[1]DATA1415!$C$2:$C$1048576,A126,[1]DATA1415!$E$2:$E$1048576,$A$163,[1]DATA1415!$F$2:$F$1048576,$B$166))</f>
        <v>131211</v>
      </c>
      <c r="G126" s="38">
        <f t="shared" si="218"/>
        <v>194</v>
      </c>
      <c r="H126" s="38">
        <f>ROUND(VLOOKUP($A126,'[1]TRG 1415'!$A$2:$N$119,6,FALSE)/12*$B$163,0)</f>
        <v>4200</v>
      </c>
      <c r="I126" s="38">
        <f>SUMIFS([1]DATA1415!$I$2:$I$1048576,[1]DATA1415!$C$2:$C$1048576,A126,[1]DATA1415!$E$2:$E$1048576,$A$166,[1]DATA1415!$F$2:$F$1048576,$B$166)+ SUMIFS([1]DATA1415!$R$2:$R$1048576,[1]DATA1415!$C$2:$C$1048576,A126,[1]DATA1415!$E$2:$E$1048576,$A$166,[1]DATA1415!$F$2:$F$1048576,$B$166)-(SUMIFS([1]DATA1415!$I$2:$I$1048576,[1]DATA1415!$C$2:$C$1048576,A126,[1]DATA1415!$E$2:$E$1048576,$A$163,[1]DATA1415!$F$2:$F$1048576,$B$166)+ SUMIFS([1]DATA1415!$R$2:$R$1048576,[1]DATA1415!$C$2:$C$1048576,A126,[1]DATA1415!$E$2:$E$1048576,$A$163,[1]DATA1415!$F$2:$F$1048576,$B$166))</f>
        <v>21594</v>
      </c>
      <c r="J126" s="38">
        <f t="shared" si="219"/>
        <v>514</v>
      </c>
      <c r="K126" s="38">
        <f>ROUND(VLOOKUP($A126,'[1]TRG 1415'!$A$2:$N$119,7,FALSE)/12*$B$163,0)</f>
        <v>0</v>
      </c>
      <c r="L126" s="38">
        <f>SUMIFS([1]DATA1415!$N$2:$N$1048576,[1]DATA1415!$C$2:$C$1048576,A126,[1]DATA1415!$E$2:$E$1048576,$A$166,[1]DATA1415!$F$2:$F$1048576,$B$166)+ SUMIFS([1]DATA1415!$S$2:$S$1048576,[1]DATA1415!$C$2:$C$1048576,A126,[1]DATA1415!$E$2:$E$1048576,$A$166,[1]DATA1415!$F$2:$F$1048576,$B$166)-(SUMIFS([1]DATA1415!$N$2:$N$1048576,[1]DATA1415!$C$2:$C$1048576,A126,[1]DATA1415!$E$2:$E$1048576,$A$163,[1]DATA1415!$F$2:$F$1048576,$B$166)+ SUMIFS([1]DATA1415!$S$2:$S$1048576,[1]DATA1415!$C$2:$C$1048576,A126,[1]DATA1415!$E$2:$E$1048576,$A$163,[1]DATA1415!$F$2:$F$1048576,$B$166))</f>
        <v>0</v>
      </c>
      <c r="M126" s="38">
        <f t="shared" si="220"/>
        <v>0</v>
      </c>
      <c r="N126" s="38">
        <f>ROUND(VLOOKUP($A126,'[1]TRG 1415'!$A$2:$N$119,8,FALSE)/12*$B$163,0)</f>
        <v>300</v>
      </c>
      <c r="O126" s="38">
        <f>SUMIFS([1]DATA1415!$M$2:$M$1048576,[1]DATA1415!$C$2:$C$1048576,A126,[1]DATA1415!$E$2:$E$1048576,$A$166,[1]DATA1415!$F$2:$F$1048576,$B$166)-SUMIFS([1]DATA1415!$M$2:$M$1048576,[1]DATA1415!$C$2:$C$1048576,A126,[1]DATA1415!$E$2:$E$1048576,$A$163,[1]DATA1415!$F$2:$F$1048576,$B$166)</f>
        <v>1208</v>
      </c>
      <c r="P126" s="38">
        <f t="shared" si="221"/>
        <v>403</v>
      </c>
      <c r="Q126" s="38">
        <f>ROUND(VLOOKUP($A126,'[1]TRG 1415'!$A$2:$N$119,9,FALSE)/12*$B$163,0)</f>
        <v>300</v>
      </c>
      <c r="R126" s="38">
        <f>SUMIFS([1]DATA1415!$U$2:$U$1048576,[1]DATA1415!$C$2:$C$1048576,A126,[1]DATA1415!$E$2:$E$1048576,$A$166,[1]DATA1415!$F$2:$F$1048576,$B$166)-SUMIFS([1]DATA1415!$U$2:$U$1048576,[1]DATA1415!$C$2:$C$1048576,A126,[1]DATA1415!$E$2:$E$1048576,$A$163,[1]DATA1415!$F$2:$F$1048576,$B$166)</f>
        <v>352</v>
      </c>
      <c r="S126" s="38">
        <f t="shared" si="222"/>
        <v>117</v>
      </c>
      <c r="T126" s="38">
        <f>ROUND(VLOOKUP($A126,'[1]TRG 1415'!$A$2:$N$119,11,FALSE)/12*$B$163,0)</f>
        <v>900</v>
      </c>
      <c r="U126" s="38">
        <f>SUMIFS([1]DATA1415!$Y$2:$Y$1048576,[1]DATA1415!$C$2:$C$1048576,A126,[1]DATA1415!$E$2:$E$1048576,$A$166,[1]DATA1415!$F$2:$F$1048576,$B$166)-SUMIFS([1]DATA1415!$Y$2:$Y$1048576,[1]DATA1415!$C$2:$C$1048576,A126,[1]DATA1415!$E$2:$E$1048576,$A$163,[1]DATA1415!$F$2:$F$1048576,$B$166)</f>
        <v>1533</v>
      </c>
      <c r="V126" s="38">
        <f t="shared" si="223"/>
        <v>170</v>
      </c>
      <c r="W126" s="38">
        <f>ROUND(VLOOKUP($A126,'[1]TRG 1415'!$A$2:$N$119,10,FALSE)/12*$B$163,0)</f>
        <v>0</v>
      </c>
      <c r="X126" s="38">
        <f>SUMIFS([1]DATA1415!$X$2:$X$1048576,[1]DATA1415!$C$2:$C$1048576,A126,[1]DATA1415!$E$2:$E$1048576,$A$166,[1]DATA1415!$F$2:$F$1048576,$B$166)-SUMIFS([1]DATA1415!$X$2:$X$1048576,[1]DATA1415!$C$2:$C$1048576,A126,[1]DATA1415!$E$2:$E$1048576,$A$163,[1]DATA1415!$F$2:$F$1048576,$B$166)</f>
        <v>0</v>
      </c>
      <c r="Y126" s="38">
        <f t="shared" si="224"/>
        <v>0</v>
      </c>
      <c r="Z126" s="38">
        <f>ROUND(VLOOKUP($A126,'[1]TRG 1415'!$A$2:$N$119,12,FALSE)/12*$B$163,0)</f>
        <v>125</v>
      </c>
      <c r="AA126" s="38">
        <f>SUMIFS([1]DATA1415!$Z$2:$Z$1048576,[1]DATA1415!$C$2:$C$1048576,A126,[1]DATA1415!$E$2:$E$1048576,$A$166,[1]DATA1415!$F$2:$F$1048576,$B$166)-SUMIFS([1]DATA1415!$Z$2:$Z$1048576,[1]DATA1415!$C$2:$C$1048576,A126,[1]DATA1415!$E$2:$E$1048576,$A$163,[1]DATA1415!$F$2:$F$1048576,$B$166)</f>
        <v>43</v>
      </c>
      <c r="AB126" s="38">
        <f t="shared" si="225"/>
        <v>34</v>
      </c>
      <c r="AC126" s="38">
        <f>ROUND(VLOOKUP($A126,'[1]TRG 1415'!$A$2:$N$119,13,FALSE)/12*$B$163,0)</f>
        <v>14400</v>
      </c>
      <c r="AD126" s="38">
        <f>SUMIFS([1]DATA1415!$V$2:$V$1048576,[1]DATA1415!$C$2:$C$1048576,A126,[1]DATA1415!$E$2:$E$1048576,$A$166,[1]DATA1415!$F$2:$F$1048576,$B$166)-SUMIFS([1]DATA1415!$V$2:$V$1048576,[1]DATA1415!$C$2:$C$1048576,A126,[1]DATA1415!$E$2:$E$1048576,$A$163,[1]DATA1415!$F$2:$F$1048576,$B$166)</f>
        <v>15190</v>
      </c>
      <c r="AE126" s="38">
        <f t="shared" si="226"/>
        <v>105</v>
      </c>
      <c r="AF126" s="38">
        <f>IF(VLOOKUP($A126,'[1]TRG 1415'!$A$2:$N$119,4,FALSE)&gt;0,80,0)</f>
        <v>80</v>
      </c>
      <c r="AG126" s="39">
        <f>ROUND((SUMIFS([1]DATA1415!$L$2:$L$1048576,[1]DATA1415!$C$2:$C$1048576,A126,[1]DATA1415!$E$2:$E$1048576,$A$166,[1]DATA1415!$F$2:$F$1048576,$B$166)-SUMIFS([1]DATA1415!$L$2:$L$1048576,[1]DATA1415!$C$2:$C$1048576,A126,[1]DATA1415!$E$2:$E$1048576,$A$163,[1]DATA1415!$F$2:$F$1048576,$B$166))*100/(VLOOKUP($A126,'[1]TRG 1415'!$A$2:$N$119,4,FALSE)*$H$162),0)</f>
        <v>147</v>
      </c>
      <c r="AH126" s="38">
        <f t="shared" si="227"/>
        <v>184</v>
      </c>
      <c r="AI126" s="39">
        <f t="shared" si="228"/>
        <v>215</v>
      </c>
      <c r="AJ126" s="40" t="str">
        <f t="shared" si="229"/>
        <v>A</v>
      </c>
      <c r="AK126" s="41"/>
      <c r="AL126" s="42"/>
      <c r="AM126" s="43"/>
      <c r="AN126" s="41"/>
      <c r="AO126" s="44">
        <f>VLOOKUP(A126,'[1]TRG 1415'!$A$2:$N$119,14,FALSE)</f>
        <v>8</v>
      </c>
      <c r="AS126" s="45" t="str">
        <f t="shared" si="230"/>
        <v>A</v>
      </c>
      <c r="AT126" s="41">
        <f t="shared" si="129"/>
        <v>1</v>
      </c>
      <c r="AU126" s="41" t="str">
        <f t="shared" si="127"/>
        <v/>
      </c>
      <c r="AV126" s="41" t="str">
        <f t="shared" si="128"/>
        <v/>
      </c>
      <c r="AW126" s="41">
        <f t="shared" si="231"/>
        <v>12</v>
      </c>
    </row>
    <row r="127" spans="1:50" ht="21" outlineLevel="2">
      <c r="A127" s="34">
        <v>1204</v>
      </c>
      <c r="B127" s="35" t="s">
        <v>55</v>
      </c>
      <c r="C127" s="36" t="s">
        <v>164</v>
      </c>
      <c r="D127" s="37">
        <v>50</v>
      </c>
      <c r="E127" s="38">
        <f>ROUND(VLOOKUP($A127,'[1]TRG 1415'!$A$2:$N$119,5,FALSE)/12*$B$163,0)</f>
        <v>105000</v>
      </c>
      <c r="F127" s="38">
        <f>SUMIFS([1]DATA1415!$G$2:$G$1048576,[1]DATA1415!$C$2:$C$1048576,A127,[1]DATA1415!$E$2:$E$1048576,$A$166,[1]DATA1415!$F$2:$F$1048576,$B$166)+ SUMIFS([1]DATA1415!$H$2:$H$1048576,[1]DATA1415!$C$2:$C$1048576,A127,[1]DATA1415!$E$2:$E$1048576,$A$166,[1]DATA1415!$F$2:$F$1048576,$B$166)+SUMIFS([1]DATA1415!$Q$2:$Q$1048576,[1]DATA1415!$C$2:$C$1048576,A127,[1]DATA1415!$E$2:$E$1048576,$A$166,[1]DATA1415!$F$2:$F$1048576,$B$166)-(SUMIFS([1]DATA1415!$G$2:$G$1048576,[1]DATA1415!$C$2:$C$1048576,A127,[1]DATA1415!$E$2:$E$1048576,$A$163,[1]DATA1415!$F$2:$F$1048576,$B$166)+ SUMIFS([1]DATA1415!$H$2:$H$1048576,[1]DATA1415!$C$2:$C$1048576,A127,[1]DATA1415!$E$2:$E$1048576,$A$163,[1]DATA1415!$F$2:$F$1048576,$B$166)+SUMIFS([1]DATA1415!$Q$2:$Q$1048576,[1]DATA1415!$C$2:$C$1048576,A127,[1]DATA1415!$E$2:$E$1048576,$A$163,[1]DATA1415!$F$2:$F$1048576,$B$166))</f>
        <v>121364</v>
      </c>
      <c r="G127" s="38">
        <f t="shared" si="218"/>
        <v>116</v>
      </c>
      <c r="H127" s="38">
        <f>ROUND(VLOOKUP($A127,'[1]TRG 1415'!$A$2:$N$119,6,FALSE)/12*$B$163,0)</f>
        <v>8100</v>
      </c>
      <c r="I127" s="38">
        <f>SUMIFS([1]DATA1415!$I$2:$I$1048576,[1]DATA1415!$C$2:$C$1048576,A127,[1]DATA1415!$E$2:$E$1048576,$A$166,[1]DATA1415!$F$2:$F$1048576,$B$166)+ SUMIFS([1]DATA1415!$R$2:$R$1048576,[1]DATA1415!$C$2:$C$1048576,A127,[1]DATA1415!$E$2:$E$1048576,$A$166,[1]DATA1415!$F$2:$F$1048576,$B$166)-(SUMIFS([1]DATA1415!$I$2:$I$1048576,[1]DATA1415!$C$2:$C$1048576,A127,[1]DATA1415!$E$2:$E$1048576,$A$163,[1]DATA1415!$F$2:$F$1048576,$B$166)+ SUMIFS([1]DATA1415!$R$2:$R$1048576,[1]DATA1415!$C$2:$C$1048576,A127,[1]DATA1415!$E$2:$E$1048576,$A$163,[1]DATA1415!$F$2:$F$1048576,$B$166))</f>
        <v>7966</v>
      </c>
      <c r="J127" s="38">
        <f t="shared" si="219"/>
        <v>98</v>
      </c>
      <c r="K127" s="38">
        <f>ROUND(VLOOKUP($A127,'[1]TRG 1415'!$A$2:$N$119,7,FALSE)/12*$B$163,0)</f>
        <v>300</v>
      </c>
      <c r="L127" s="38">
        <f>SUMIFS([1]DATA1415!$N$2:$N$1048576,[1]DATA1415!$C$2:$C$1048576,A127,[1]DATA1415!$E$2:$E$1048576,$A$166,[1]DATA1415!$F$2:$F$1048576,$B$166)+ SUMIFS([1]DATA1415!$S$2:$S$1048576,[1]DATA1415!$C$2:$C$1048576,A127,[1]DATA1415!$E$2:$E$1048576,$A$166,[1]DATA1415!$F$2:$F$1048576,$B$166)-(SUMIFS([1]DATA1415!$N$2:$N$1048576,[1]DATA1415!$C$2:$C$1048576,A127,[1]DATA1415!$E$2:$E$1048576,$A$163,[1]DATA1415!$F$2:$F$1048576,$B$166)+ SUMIFS([1]DATA1415!$S$2:$S$1048576,[1]DATA1415!$C$2:$C$1048576,A127,[1]DATA1415!$E$2:$E$1048576,$A$163,[1]DATA1415!$F$2:$F$1048576,$B$166))</f>
        <v>0</v>
      </c>
      <c r="M127" s="38">
        <f t="shared" si="220"/>
        <v>0</v>
      </c>
      <c r="N127" s="38">
        <f>ROUND(VLOOKUP($A127,'[1]TRG 1415'!$A$2:$N$119,8,FALSE)/12*$B$163,0)</f>
        <v>392</v>
      </c>
      <c r="O127" s="38">
        <f>SUMIFS([1]DATA1415!$M$2:$M$1048576,[1]DATA1415!$C$2:$C$1048576,A127,[1]DATA1415!$E$2:$E$1048576,$A$166,[1]DATA1415!$F$2:$F$1048576,$B$166)-SUMIFS([1]DATA1415!$M$2:$M$1048576,[1]DATA1415!$C$2:$C$1048576,A127,[1]DATA1415!$E$2:$E$1048576,$A$163,[1]DATA1415!$F$2:$F$1048576,$B$166)</f>
        <v>899</v>
      </c>
      <c r="P127" s="38">
        <f t="shared" si="221"/>
        <v>229</v>
      </c>
      <c r="Q127" s="38">
        <f>ROUND(VLOOKUP($A127,'[1]TRG 1415'!$A$2:$N$119,9,FALSE)/12*$B$163,0)</f>
        <v>600</v>
      </c>
      <c r="R127" s="38">
        <f>SUMIFS([1]DATA1415!$U$2:$U$1048576,[1]DATA1415!$C$2:$C$1048576,A127,[1]DATA1415!$E$2:$E$1048576,$A$166,[1]DATA1415!$F$2:$F$1048576,$B$166)-SUMIFS([1]DATA1415!$U$2:$U$1048576,[1]DATA1415!$C$2:$C$1048576,A127,[1]DATA1415!$E$2:$E$1048576,$A$163,[1]DATA1415!$F$2:$F$1048576,$B$166)</f>
        <v>456</v>
      </c>
      <c r="S127" s="38">
        <f t="shared" si="222"/>
        <v>76</v>
      </c>
      <c r="T127" s="38">
        <f>ROUND(VLOOKUP($A127,'[1]TRG 1415'!$A$2:$N$119,11,FALSE)/12*$B$163,0)</f>
        <v>1500</v>
      </c>
      <c r="U127" s="38">
        <f>SUMIFS([1]DATA1415!$Y$2:$Y$1048576,[1]DATA1415!$C$2:$C$1048576,A127,[1]DATA1415!$E$2:$E$1048576,$A$166,[1]DATA1415!$F$2:$F$1048576,$B$166)-SUMIFS([1]DATA1415!$Y$2:$Y$1048576,[1]DATA1415!$C$2:$C$1048576,A127,[1]DATA1415!$E$2:$E$1048576,$A$163,[1]DATA1415!$F$2:$F$1048576,$B$166)</f>
        <v>1301</v>
      </c>
      <c r="V127" s="38">
        <f t="shared" si="223"/>
        <v>87</v>
      </c>
      <c r="W127" s="38">
        <f>ROUND(VLOOKUP($A127,'[1]TRG 1415'!$A$2:$N$119,10,FALSE)/12*$B$163,0)</f>
        <v>0</v>
      </c>
      <c r="X127" s="38">
        <f>SUMIFS([1]DATA1415!$X$2:$X$1048576,[1]DATA1415!$C$2:$C$1048576,A127,[1]DATA1415!$E$2:$E$1048576,$A$166,[1]DATA1415!$F$2:$F$1048576,$B$166)-SUMIFS([1]DATA1415!$X$2:$X$1048576,[1]DATA1415!$C$2:$C$1048576,A127,[1]DATA1415!$E$2:$E$1048576,$A$163,[1]DATA1415!$F$2:$F$1048576,$B$166)</f>
        <v>0</v>
      </c>
      <c r="Y127" s="38">
        <f t="shared" si="224"/>
        <v>0</v>
      </c>
      <c r="Z127" s="38">
        <f>ROUND(VLOOKUP($A127,'[1]TRG 1415'!$A$2:$N$119,12,FALSE)/12*$B$163,0)</f>
        <v>300</v>
      </c>
      <c r="AA127" s="38">
        <f>SUMIFS([1]DATA1415!$Z$2:$Z$1048576,[1]DATA1415!$C$2:$C$1048576,A127,[1]DATA1415!$E$2:$E$1048576,$A$166,[1]DATA1415!$F$2:$F$1048576,$B$166)-SUMIFS([1]DATA1415!$Z$2:$Z$1048576,[1]DATA1415!$C$2:$C$1048576,A127,[1]DATA1415!$E$2:$E$1048576,$A$163,[1]DATA1415!$F$2:$F$1048576,$B$166)</f>
        <v>276</v>
      </c>
      <c r="AB127" s="38">
        <f t="shared" si="225"/>
        <v>92</v>
      </c>
      <c r="AC127" s="38">
        <f>ROUND(VLOOKUP($A127,'[1]TRG 1415'!$A$2:$N$119,13,FALSE)/12*$B$163,0)</f>
        <v>24000</v>
      </c>
      <c r="AD127" s="38">
        <f>SUMIFS([1]DATA1415!$V$2:$V$1048576,[1]DATA1415!$C$2:$C$1048576,A127,[1]DATA1415!$E$2:$E$1048576,$A$166,[1]DATA1415!$F$2:$F$1048576,$B$166)-SUMIFS([1]DATA1415!$V$2:$V$1048576,[1]DATA1415!$C$2:$C$1048576,A127,[1]DATA1415!$E$2:$E$1048576,$A$163,[1]DATA1415!$F$2:$F$1048576,$B$166)</f>
        <v>17872</v>
      </c>
      <c r="AE127" s="38">
        <f t="shared" si="226"/>
        <v>74</v>
      </c>
      <c r="AF127" s="38">
        <f>IF(VLOOKUP($A127,'[1]TRG 1415'!$A$2:$N$119,4,FALSE)&gt;0,80,0)</f>
        <v>80</v>
      </c>
      <c r="AG127" s="39">
        <f>ROUND((SUMIFS([1]DATA1415!$L$2:$L$1048576,[1]DATA1415!$C$2:$C$1048576,A127,[1]DATA1415!$E$2:$E$1048576,$A$166,[1]DATA1415!$F$2:$F$1048576,$B$166)-SUMIFS([1]DATA1415!$L$2:$L$1048576,[1]DATA1415!$C$2:$C$1048576,A127,[1]DATA1415!$E$2:$E$1048576,$A$163,[1]DATA1415!$F$2:$F$1048576,$B$166))*100/(VLOOKUP($A127,'[1]TRG 1415'!$A$2:$N$119,4,FALSE)*$H$162),0)</f>
        <v>47</v>
      </c>
      <c r="AH127" s="38">
        <f t="shared" si="227"/>
        <v>59</v>
      </c>
      <c r="AI127" s="39">
        <f t="shared" si="228"/>
        <v>92</v>
      </c>
      <c r="AJ127" s="40" t="str">
        <f t="shared" si="229"/>
        <v>A</v>
      </c>
      <c r="AK127" s="41"/>
      <c r="AL127" s="42"/>
      <c r="AM127" s="43"/>
      <c r="AN127" s="41"/>
      <c r="AO127" s="44">
        <f>VLOOKUP(A127,'[1]TRG 1415'!$A$2:$N$119,14,FALSE)</f>
        <v>9</v>
      </c>
      <c r="AS127" s="45" t="str">
        <f t="shared" si="230"/>
        <v>A</v>
      </c>
      <c r="AT127" s="41">
        <f t="shared" si="129"/>
        <v>1</v>
      </c>
      <c r="AU127" s="41" t="str">
        <f t="shared" si="127"/>
        <v/>
      </c>
      <c r="AV127" s="41" t="str">
        <f t="shared" si="128"/>
        <v/>
      </c>
      <c r="AW127" s="41">
        <f t="shared" si="231"/>
        <v>12</v>
      </c>
    </row>
    <row r="128" spans="1:50" ht="21" outlineLevel="2">
      <c r="A128" s="34">
        <v>1205</v>
      </c>
      <c r="B128" s="35" t="s">
        <v>53</v>
      </c>
      <c r="C128" s="36" t="s">
        <v>165</v>
      </c>
      <c r="D128" s="37">
        <v>100</v>
      </c>
      <c r="E128" s="38">
        <f>ROUND(VLOOKUP($A128,'[1]TRG 1415'!$A$2:$N$119,5,FALSE)/12*$B$163,0)</f>
        <v>141000</v>
      </c>
      <c r="F128" s="38">
        <f>SUMIFS([1]DATA1415!$G$2:$G$1048576,[1]DATA1415!$C$2:$C$1048576,A128,[1]DATA1415!$E$2:$E$1048576,$A$166,[1]DATA1415!$F$2:$F$1048576,$B$166)+ SUMIFS([1]DATA1415!$H$2:$H$1048576,[1]DATA1415!$C$2:$C$1048576,A128,[1]DATA1415!$E$2:$E$1048576,$A$166,[1]DATA1415!$F$2:$F$1048576,$B$166)+SUMIFS([1]DATA1415!$Q$2:$Q$1048576,[1]DATA1415!$C$2:$C$1048576,A128,[1]DATA1415!$E$2:$E$1048576,$A$166,[1]DATA1415!$F$2:$F$1048576,$B$166)-(SUMIFS([1]DATA1415!$G$2:$G$1048576,[1]DATA1415!$C$2:$C$1048576,A128,[1]DATA1415!$E$2:$E$1048576,$A$163,[1]DATA1415!$F$2:$F$1048576,$B$166)+ SUMIFS([1]DATA1415!$H$2:$H$1048576,[1]DATA1415!$C$2:$C$1048576,A128,[1]DATA1415!$E$2:$E$1048576,$A$163,[1]DATA1415!$F$2:$F$1048576,$B$166)+SUMIFS([1]DATA1415!$Q$2:$Q$1048576,[1]DATA1415!$C$2:$C$1048576,A128,[1]DATA1415!$E$2:$E$1048576,$A$163,[1]DATA1415!$F$2:$F$1048576,$B$166))</f>
        <v>144614</v>
      </c>
      <c r="G128" s="38">
        <f t="shared" si="218"/>
        <v>103</v>
      </c>
      <c r="H128" s="38">
        <f>ROUND(VLOOKUP($A128,'[1]TRG 1415'!$A$2:$N$119,6,FALSE)/12*$B$163,0)</f>
        <v>13500</v>
      </c>
      <c r="I128" s="38">
        <f>SUMIFS([1]DATA1415!$I$2:$I$1048576,[1]DATA1415!$C$2:$C$1048576,A128,[1]DATA1415!$E$2:$E$1048576,$A$166,[1]DATA1415!$F$2:$F$1048576,$B$166)+ SUMIFS([1]DATA1415!$R$2:$R$1048576,[1]DATA1415!$C$2:$C$1048576,A128,[1]DATA1415!$E$2:$E$1048576,$A$166,[1]DATA1415!$F$2:$F$1048576,$B$166)-(SUMIFS([1]DATA1415!$I$2:$I$1048576,[1]DATA1415!$C$2:$C$1048576,A128,[1]DATA1415!$E$2:$E$1048576,$A$163,[1]DATA1415!$F$2:$F$1048576,$B$166)+ SUMIFS([1]DATA1415!$R$2:$R$1048576,[1]DATA1415!$C$2:$C$1048576,A128,[1]DATA1415!$E$2:$E$1048576,$A$163,[1]DATA1415!$F$2:$F$1048576,$B$166))</f>
        <v>20182</v>
      </c>
      <c r="J128" s="38">
        <f t="shared" si="219"/>
        <v>149</v>
      </c>
      <c r="K128" s="38">
        <f>ROUND(VLOOKUP($A128,'[1]TRG 1415'!$A$2:$N$119,7,FALSE)/12*$B$163,0)</f>
        <v>750</v>
      </c>
      <c r="L128" s="38">
        <f>SUMIFS([1]DATA1415!$N$2:$N$1048576,[1]DATA1415!$C$2:$C$1048576,A128,[1]DATA1415!$E$2:$E$1048576,$A$166,[1]DATA1415!$F$2:$F$1048576,$B$166)+ SUMIFS([1]DATA1415!$S$2:$S$1048576,[1]DATA1415!$C$2:$C$1048576,A128,[1]DATA1415!$E$2:$E$1048576,$A$166,[1]DATA1415!$F$2:$F$1048576,$B$166)-(SUMIFS([1]DATA1415!$N$2:$N$1048576,[1]DATA1415!$C$2:$C$1048576,A128,[1]DATA1415!$E$2:$E$1048576,$A$163,[1]DATA1415!$F$2:$F$1048576,$B$166)+ SUMIFS([1]DATA1415!$S$2:$S$1048576,[1]DATA1415!$C$2:$C$1048576,A128,[1]DATA1415!$E$2:$E$1048576,$A$163,[1]DATA1415!$F$2:$F$1048576,$B$166))</f>
        <v>213</v>
      </c>
      <c r="M128" s="38">
        <f t="shared" si="220"/>
        <v>28</v>
      </c>
      <c r="N128" s="38">
        <f>ROUND(VLOOKUP($A128,'[1]TRG 1415'!$A$2:$N$119,8,FALSE)/12*$B$163,0)</f>
        <v>750</v>
      </c>
      <c r="O128" s="38">
        <f>SUMIFS([1]DATA1415!$M$2:$M$1048576,[1]DATA1415!$C$2:$C$1048576,A128,[1]DATA1415!$E$2:$E$1048576,$A$166,[1]DATA1415!$F$2:$F$1048576,$B$166)-SUMIFS([1]DATA1415!$M$2:$M$1048576,[1]DATA1415!$C$2:$C$1048576,A128,[1]DATA1415!$E$2:$E$1048576,$A$163,[1]DATA1415!$F$2:$F$1048576,$B$166)</f>
        <v>1360</v>
      </c>
      <c r="P128" s="38">
        <f t="shared" si="221"/>
        <v>181</v>
      </c>
      <c r="Q128" s="38">
        <f>ROUND(VLOOKUP($A128,'[1]TRG 1415'!$A$2:$N$119,9,FALSE)/12*$B$163,0)</f>
        <v>1200</v>
      </c>
      <c r="R128" s="38">
        <f>SUMIFS([1]DATA1415!$U$2:$U$1048576,[1]DATA1415!$C$2:$C$1048576,A128,[1]DATA1415!$E$2:$E$1048576,$A$166,[1]DATA1415!$F$2:$F$1048576,$B$166)-SUMIFS([1]DATA1415!$U$2:$U$1048576,[1]DATA1415!$C$2:$C$1048576,A128,[1]DATA1415!$E$2:$E$1048576,$A$163,[1]DATA1415!$F$2:$F$1048576,$B$166)</f>
        <v>1713</v>
      </c>
      <c r="S128" s="38">
        <f t="shared" si="222"/>
        <v>143</v>
      </c>
      <c r="T128" s="38">
        <f>ROUND(VLOOKUP($A128,'[1]TRG 1415'!$A$2:$N$119,11,FALSE)/12*$B$163,0)</f>
        <v>3000</v>
      </c>
      <c r="U128" s="38">
        <f>SUMIFS([1]DATA1415!$Y$2:$Y$1048576,[1]DATA1415!$C$2:$C$1048576,A128,[1]DATA1415!$E$2:$E$1048576,$A$166,[1]DATA1415!$F$2:$F$1048576,$B$166)-SUMIFS([1]DATA1415!$Y$2:$Y$1048576,[1]DATA1415!$C$2:$C$1048576,A128,[1]DATA1415!$E$2:$E$1048576,$A$163,[1]DATA1415!$F$2:$F$1048576,$B$166)</f>
        <v>2459</v>
      </c>
      <c r="V128" s="38">
        <f t="shared" si="223"/>
        <v>82</v>
      </c>
      <c r="W128" s="38">
        <f>ROUND(VLOOKUP($A128,'[1]TRG 1415'!$A$2:$N$119,10,FALSE)/12*$B$163,0)</f>
        <v>1500</v>
      </c>
      <c r="X128" s="38">
        <f>SUMIFS([1]DATA1415!$X$2:$X$1048576,[1]DATA1415!$C$2:$C$1048576,A128,[1]DATA1415!$E$2:$E$1048576,$A$166,[1]DATA1415!$F$2:$F$1048576,$B$166)-SUMIFS([1]DATA1415!$X$2:$X$1048576,[1]DATA1415!$C$2:$C$1048576,A128,[1]DATA1415!$E$2:$E$1048576,$A$163,[1]DATA1415!$F$2:$F$1048576,$B$166)</f>
        <v>1</v>
      </c>
      <c r="Y128" s="38">
        <f t="shared" si="224"/>
        <v>0</v>
      </c>
      <c r="Z128" s="38">
        <f>ROUND(VLOOKUP($A128,'[1]TRG 1415'!$A$2:$N$119,12,FALSE)/12*$B$163,0)</f>
        <v>900</v>
      </c>
      <c r="AA128" s="38">
        <f>SUMIFS([1]DATA1415!$Z$2:$Z$1048576,[1]DATA1415!$C$2:$C$1048576,A128,[1]DATA1415!$E$2:$E$1048576,$A$166,[1]DATA1415!$F$2:$F$1048576,$B$166)-SUMIFS([1]DATA1415!$Z$2:$Z$1048576,[1]DATA1415!$C$2:$C$1048576,A128,[1]DATA1415!$E$2:$E$1048576,$A$163,[1]DATA1415!$F$2:$F$1048576,$B$166)</f>
        <v>545</v>
      </c>
      <c r="AB128" s="38">
        <f t="shared" si="225"/>
        <v>61</v>
      </c>
      <c r="AC128" s="38">
        <f>ROUND(VLOOKUP($A128,'[1]TRG 1415'!$A$2:$N$119,13,FALSE)/12*$B$163,0)</f>
        <v>57000</v>
      </c>
      <c r="AD128" s="38">
        <f>SUMIFS([1]DATA1415!$V$2:$V$1048576,[1]DATA1415!$C$2:$C$1048576,A128,[1]DATA1415!$E$2:$E$1048576,$A$166,[1]DATA1415!$F$2:$F$1048576,$B$166)-SUMIFS([1]DATA1415!$V$2:$V$1048576,[1]DATA1415!$C$2:$C$1048576,A128,[1]DATA1415!$E$2:$E$1048576,$A$163,[1]DATA1415!$F$2:$F$1048576,$B$166)</f>
        <v>32292</v>
      </c>
      <c r="AE128" s="38">
        <f t="shared" si="226"/>
        <v>57</v>
      </c>
      <c r="AF128" s="38">
        <f>IF(VLOOKUP($A128,'[1]TRG 1415'!$A$2:$N$119,4,FALSE)&gt;0,80,0)</f>
        <v>80</v>
      </c>
      <c r="AG128" s="39">
        <f>ROUND((SUMIFS([1]DATA1415!$L$2:$L$1048576,[1]DATA1415!$C$2:$C$1048576,A128,[1]DATA1415!$E$2:$E$1048576,$A$166,[1]DATA1415!$F$2:$F$1048576,$B$166)-SUMIFS([1]DATA1415!$L$2:$L$1048576,[1]DATA1415!$C$2:$C$1048576,A128,[1]DATA1415!$E$2:$E$1048576,$A$163,[1]DATA1415!$F$2:$F$1048576,$B$166))*100/(VLOOKUP($A128,'[1]TRG 1415'!$A$2:$N$119,4,FALSE)*$H$162),0)</f>
        <v>59</v>
      </c>
      <c r="AH128" s="38">
        <f t="shared" si="227"/>
        <v>74</v>
      </c>
      <c r="AI128" s="39">
        <f t="shared" si="228"/>
        <v>88</v>
      </c>
      <c r="AJ128" s="40" t="str">
        <f t="shared" si="229"/>
        <v>B</v>
      </c>
      <c r="AK128" s="41"/>
      <c r="AL128" s="42"/>
      <c r="AM128" s="43"/>
      <c r="AN128" s="41"/>
      <c r="AO128" s="44">
        <f>VLOOKUP(A128,'[1]TRG 1415'!$A$2:$N$119,14,FALSE)</f>
        <v>10</v>
      </c>
      <c r="AS128" s="45" t="str">
        <f t="shared" si="230"/>
        <v>B</v>
      </c>
      <c r="AT128" s="41" t="str">
        <f t="shared" si="129"/>
        <v/>
      </c>
      <c r="AU128" s="41">
        <f t="shared" si="127"/>
        <v>1</v>
      </c>
      <c r="AV128" s="41" t="str">
        <f t="shared" si="128"/>
        <v/>
      </c>
      <c r="AW128" s="41">
        <f t="shared" si="231"/>
        <v>12</v>
      </c>
    </row>
    <row r="129" spans="1:50" ht="21" outlineLevel="2">
      <c r="A129" s="34">
        <v>1206</v>
      </c>
      <c r="B129" s="35" t="s">
        <v>55</v>
      </c>
      <c r="C129" s="36" t="s">
        <v>166</v>
      </c>
      <c r="D129" s="37">
        <v>50</v>
      </c>
      <c r="E129" s="38">
        <f>ROUND(VLOOKUP($A129,'[1]TRG 1415'!$A$2:$N$119,5,FALSE)/12*$B$163,0)</f>
        <v>105000</v>
      </c>
      <c r="F129" s="38">
        <f>SUMIFS([1]DATA1415!$G$2:$G$1048576,[1]DATA1415!$C$2:$C$1048576,A129,[1]DATA1415!$E$2:$E$1048576,$A$166,[1]DATA1415!$F$2:$F$1048576,$B$166)+ SUMIFS([1]DATA1415!$H$2:$H$1048576,[1]DATA1415!$C$2:$C$1048576,A129,[1]DATA1415!$E$2:$E$1048576,$A$166,[1]DATA1415!$F$2:$F$1048576,$B$166)+SUMIFS([1]DATA1415!$Q$2:$Q$1048576,[1]DATA1415!$C$2:$C$1048576,A129,[1]DATA1415!$E$2:$E$1048576,$A$166,[1]DATA1415!$F$2:$F$1048576,$B$166)-(SUMIFS([1]DATA1415!$G$2:$G$1048576,[1]DATA1415!$C$2:$C$1048576,A129,[1]DATA1415!$E$2:$E$1048576,$A$163,[1]DATA1415!$F$2:$F$1048576,$B$166)+ SUMIFS([1]DATA1415!$H$2:$H$1048576,[1]DATA1415!$C$2:$C$1048576,A129,[1]DATA1415!$E$2:$E$1048576,$A$163,[1]DATA1415!$F$2:$F$1048576,$B$166)+SUMIFS([1]DATA1415!$Q$2:$Q$1048576,[1]DATA1415!$C$2:$C$1048576,A129,[1]DATA1415!$E$2:$E$1048576,$A$163,[1]DATA1415!$F$2:$F$1048576,$B$166))</f>
        <v>111203</v>
      </c>
      <c r="G129" s="38">
        <f t="shared" si="218"/>
        <v>106</v>
      </c>
      <c r="H129" s="38">
        <f>ROUND(VLOOKUP($A129,'[1]TRG 1415'!$A$2:$N$119,6,FALSE)/12*$B$163,0)</f>
        <v>8100</v>
      </c>
      <c r="I129" s="38">
        <f>SUMIFS([1]DATA1415!$I$2:$I$1048576,[1]DATA1415!$C$2:$C$1048576,A129,[1]DATA1415!$E$2:$E$1048576,$A$166,[1]DATA1415!$F$2:$F$1048576,$B$166)+ SUMIFS([1]DATA1415!$R$2:$R$1048576,[1]DATA1415!$C$2:$C$1048576,A129,[1]DATA1415!$E$2:$E$1048576,$A$166,[1]DATA1415!$F$2:$F$1048576,$B$166)-(SUMIFS([1]DATA1415!$I$2:$I$1048576,[1]DATA1415!$C$2:$C$1048576,A129,[1]DATA1415!$E$2:$E$1048576,$A$163,[1]DATA1415!$F$2:$F$1048576,$B$166)+ SUMIFS([1]DATA1415!$R$2:$R$1048576,[1]DATA1415!$C$2:$C$1048576,A129,[1]DATA1415!$E$2:$E$1048576,$A$163,[1]DATA1415!$F$2:$F$1048576,$B$166))</f>
        <v>2367</v>
      </c>
      <c r="J129" s="38">
        <f t="shared" si="219"/>
        <v>29</v>
      </c>
      <c r="K129" s="38">
        <f>ROUND(VLOOKUP($A129,'[1]TRG 1415'!$A$2:$N$119,7,FALSE)/12*$B$163,0)</f>
        <v>300</v>
      </c>
      <c r="L129" s="38">
        <f>SUMIFS([1]DATA1415!$N$2:$N$1048576,[1]DATA1415!$C$2:$C$1048576,A129,[1]DATA1415!$E$2:$E$1048576,$A$166,[1]DATA1415!$F$2:$F$1048576,$B$166)+ SUMIFS([1]DATA1415!$S$2:$S$1048576,[1]DATA1415!$C$2:$C$1048576,A129,[1]DATA1415!$E$2:$E$1048576,$A$166,[1]DATA1415!$F$2:$F$1048576,$B$166)-(SUMIFS([1]DATA1415!$N$2:$N$1048576,[1]DATA1415!$C$2:$C$1048576,A129,[1]DATA1415!$E$2:$E$1048576,$A$163,[1]DATA1415!$F$2:$F$1048576,$B$166)+ SUMIFS([1]DATA1415!$S$2:$S$1048576,[1]DATA1415!$C$2:$C$1048576,A129,[1]DATA1415!$E$2:$E$1048576,$A$163,[1]DATA1415!$F$2:$F$1048576,$B$166))</f>
        <v>314</v>
      </c>
      <c r="M129" s="38">
        <f t="shared" si="220"/>
        <v>105</v>
      </c>
      <c r="N129" s="38">
        <f>ROUND(VLOOKUP($A129,'[1]TRG 1415'!$A$2:$N$119,8,FALSE)/12*$B$163,0)</f>
        <v>392</v>
      </c>
      <c r="O129" s="38">
        <f>SUMIFS([1]DATA1415!$M$2:$M$1048576,[1]DATA1415!$C$2:$C$1048576,A129,[1]DATA1415!$E$2:$E$1048576,$A$166,[1]DATA1415!$F$2:$F$1048576,$B$166)-SUMIFS([1]DATA1415!$M$2:$M$1048576,[1]DATA1415!$C$2:$C$1048576,A129,[1]DATA1415!$E$2:$E$1048576,$A$163,[1]DATA1415!$F$2:$F$1048576,$B$166)</f>
        <v>647</v>
      </c>
      <c r="P129" s="38">
        <f t="shared" si="221"/>
        <v>165</v>
      </c>
      <c r="Q129" s="38">
        <f>ROUND(VLOOKUP($A129,'[1]TRG 1415'!$A$2:$N$119,9,FALSE)/12*$B$163,0)</f>
        <v>600</v>
      </c>
      <c r="R129" s="38">
        <f>SUMIFS([1]DATA1415!$U$2:$U$1048576,[1]DATA1415!$C$2:$C$1048576,A129,[1]DATA1415!$E$2:$E$1048576,$A$166,[1]DATA1415!$F$2:$F$1048576,$B$166)-SUMIFS([1]DATA1415!$U$2:$U$1048576,[1]DATA1415!$C$2:$C$1048576,A129,[1]DATA1415!$E$2:$E$1048576,$A$163,[1]DATA1415!$F$2:$F$1048576,$B$166)</f>
        <v>666</v>
      </c>
      <c r="S129" s="38">
        <f t="shared" si="222"/>
        <v>111</v>
      </c>
      <c r="T129" s="38">
        <f>ROUND(VLOOKUP($A129,'[1]TRG 1415'!$A$2:$N$119,11,FALSE)/12*$B$163,0)</f>
        <v>1500</v>
      </c>
      <c r="U129" s="38">
        <f>SUMIFS([1]DATA1415!$Y$2:$Y$1048576,[1]DATA1415!$C$2:$C$1048576,A129,[1]DATA1415!$E$2:$E$1048576,$A$166,[1]DATA1415!$F$2:$F$1048576,$B$166)-SUMIFS([1]DATA1415!$Y$2:$Y$1048576,[1]DATA1415!$C$2:$C$1048576,A129,[1]DATA1415!$E$2:$E$1048576,$A$163,[1]DATA1415!$F$2:$F$1048576,$B$166)</f>
        <v>853</v>
      </c>
      <c r="V129" s="38">
        <f t="shared" si="223"/>
        <v>57</v>
      </c>
      <c r="W129" s="38">
        <f>ROUND(VLOOKUP($A129,'[1]TRG 1415'!$A$2:$N$119,10,FALSE)/12*$B$163,0)</f>
        <v>300</v>
      </c>
      <c r="X129" s="38">
        <f>SUMIFS([1]DATA1415!$X$2:$X$1048576,[1]DATA1415!$C$2:$C$1048576,A129,[1]DATA1415!$E$2:$E$1048576,$A$166,[1]DATA1415!$F$2:$F$1048576,$B$166)-SUMIFS([1]DATA1415!$X$2:$X$1048576,[1]DATA1415!$C$2:$C$1048576,A129,[1]DATA1415!$E$2:$E$1048576,$A$163,[1]DATA1415!$F$2:$F$1048576,$B$166)</f>
        <v>0</v>
      </c>
      <c r="Y129" s="38">
        <f t="shared" si="224"/>
        <v>0</v>
      </c>
      <c r="Z129" s="38">
        <f>ROUND(VLOOKUP($A129,'[1]TRG 1415'!$A$2:$N$119,12,FALSE)/12*$B$163,0)</f>
        <v>300</v>
      </c>
      <c r="AA129" s="38">
        <f>SUMIFS([1]DATA1415!$Z$2:$Z$1048576,[1]DATA1415!$C$2:$C$1048576,A129,[1]DATA1415!$E$2:$E$1048576,$A$166,[1]DATA1415!$F$2:$F$1048576,$B$166)-SUMIFS([1]DATA1415!$Z$2:$Z$1048576,[1]DATA1415!$C$2:$C$1048576,A129,[1]DATA1415!$E$2:$E$1048576,$A$163,[1]DATA1415!$F$2:$F$1048576,$B$166)</f>
        <v>0</v>
      </c>
      <c r="AB129" s="38">
        <f t="shared" si="225"/>
        <v>0</v>
      </c>
      <c r="AC129" s="38">
        <f>ROUND(VLOOKUP($A129,'[1]TRG 1415'!$A$2:$N$119,13,FALSE)/12*$B$163,0)</f>
        <v>24000</v>
      </c>
      <c r="AD129" s="38">
        <f>SUMIFS([1]DATA1415!$V$2:$V$1048576,[1]DATA1415!$C$2:$C$1048576,A129,[1]DATA1415!$E$2:$E$1048576,$A$166,[1]DATA1415!$F$2:$F$1048576,$B$166)-SUMIFS([1]DATA1415!$V$2:$V$1048576,[1]DATA1415!$C$2:$C$1048576,A129,[1]DATA1415!$E$2:$E$1048576,$A$163,[1]DATA1415!$F$2:$F$1048576,$B$166)</f>
        <v>34511</v>
      </c>
      <c r="AE129" s="38">
        <f t="shared" si="226"/>
        <v>144</v>
      </c>
      <c r="AF129" s="38">
        <f>IF(VLOOKUP($A129,'[1]TRG 1415'!$A$2:$N$119,4,FALSE)&gt;0,80,0)</f>
        <v>80</v>
      </c>
      <c r="AG129" s="39">
        <f>ROUND((SUMIFS([1]DATA1415!$L$2:$L$1048576,[1]DATA1415!$C$2:$C$1048576,A129,[1]DATA1415!$E$2:$E$1048576,$A$166,[1]DATA1415!$F$2:$F$1048576,$B$166)-SUMIFS([1]DATA1415!$L$2:$L$1048576,[1]DATA1415!$C$2:$C$1048576,A129,[1]DATA1415!$E$2:$E$1048576,$A$163,[1]DATA1415!$F$2:$F$1048576,$B$166))*100/(VLOOKUP($A129,'[1]TRG 1415'!$A$2:$N$119,4,FALSE)*$H$162),0)</f>
        <v>50</v>
      </c>
      <c r="AH129" s="38">
        <f t="shared" si="227"/>
        <v>63</v>
      </c>
      <c r="AI129" s="39">
        <f t="shared" si="228"/>
        <v>78</v>
      </c>
      <c r="AJ129" s="40" t="str">
        <f t="shared" si="229"/>
        <v>B</v>
      </c>
      <c r="AK129" s="41"/>
      <c r="AL129" s="42"/>
      <c r="AM129" s="43"/>
      <c r="AN129" s="41"/>
      <c r="AO129" s="44">
        <f>VLOOKUP(A129,'[1]TRG 1415'!$A$2:$N$119,14,FALSE)</f>
        <v>10</v>
      </c>
      <c r="AS129" s="45" t="str">
        <f t="shared" si="230"/>
        <v>B</v>
      </c>
      <c r="AT129" s="41" t="str">
        <f t="shared" si="129"/>
        <v/>
      </c>
      <c r="AU129" s="41">
        <f t="shared" si="127"/>
        <v>1</v>
      </c>
      <c r="AV129" s="41" t="str">
        <f t="shared" si="128"/>
        <v/>
      </c>
      <c r="AW129" s="41">
        <f t="shared" si="231"/>
        <v>12</v>
      </c>
    </row>
    <row r="130" spans="1:50" ht="21" outlineLevel="2">
      <c r="A130" s="34">
        <v>1207</v>
      </c>
      <c r="B130" s="35" t="s">
        <v>53</v>
      </c>
      <c r="C130" s="36" t="s">
        <v>167</v>
      </c>
      <c r="D130" s="37">
        <v>100</v>
      </c>
      <c r="E130" s="38">
        <f>ROUND(VLOOKUP($A130,'[1]TRG 1415'!$A$2:$N$119,5,FALSE)/12*$B$163,0)</f>
        <v>141000</v>
      </c>
      <c r="F130" s="38">
        <f>SUMIFS([1]DATA1415!$G$2:$G$1048576,[1]DATA1415!$C$2:$C$1048576,A130,[1]DATA1415!$E$2:$E$1048576,$A$166,[1]DATA1415!$F$2:$F$1048576,$B$166)+ SUMIFS([1]DATA1415!$H$2:$H$1048576,[1]DATA1415!$C$2:$C$1048576,A130,[1]DATA1415!$E$2:$E$1048576,$A$166,[1]DATA1415!$F$2:$F$1048576,$B$166)+SUMIFS([1]DATA1415!$Q$2:$Q$1048576,[1]DATA1415!$C$2:$C$1048576,A130,[1]DATA1415!$E$2:$E$1048576,$A$166,[1]DATA1415!$F$2:$F$1048576,$B$166)-(SUMIFS([1]DATA1415!$G$2:$G$1048576,[1]DATA1415!$C$2:$C$1048576,A130,[1]DATA1415!$E$2:$E$1048576,$A$163,[1]DATA1415!$F$2:$F$1048576,$B$166)+ SUMIFS([1]DATA1415!$H$2:$H$1048576,[1]DATA1415!$C$2:$C$1048576,A130,[1]DATA1415!$E$2:$E$1048576,$A$163,[1]DATA1415!$F$2:$F$1048576,$B$166)+SUMIFS([1]DATA1415!$Q$2:$Q$1048576,[1]DATA1415!$C$2:$C$1048576,A130,[1]DATA1415!$E$2:$E$1048576,$A$163,[1]DATA1415!$F$2:$F$1048576,$B$166))</f>
        <v>243830</v>
      </c>
      <c r="G130" s="38">
        <f t="shared" si="218"/>
        <v>173</v>
      </c>
      <c r="H130" s="38">
        <f>ROUND(VLOOKUP($A130,'[1]TRG 1415'!$A$2:$N$119,6,FALSE)/12*$B$163,0)</f>
        <v>13500</v>
      </c>
      <c r="I130" s="38">
        <f>SUMIFS([1]DATA1415!$I$2:$I$1048576,[1]DATA1415!$C$2:$C$1048576,A130,[1]DATA1415!$E$2:$E$1048576,$A$166,[1]DATA1415!$F$2:$F$1048576,$B$166)+ SUMIFS([1]DATA1415!$R$2:$R$1048576,[1]DATA1415!$C$2:$C$1048576,A130,[1]DATA1415!$E$2:$E$1048576,$A$166,[1]DATA1415!$F$2:$F$1048576,$B$166)-(SUMIFS([1]DATA1415!$I$2:$I$1048576,[1]DATA1415!$C$2:$C$1048576,A130,[1]DATA1415!$E$2:$E$1048576,$A$163,[1]DATA1415!$F$2:$F$1048576,$B$166)+ SUMIFS([1]DATA1415!$R$2:$R$1048576,[1]DATA1415!$C$2:$C$1048576,A130,[1]DATA1415!$E$2:$E$1048576,$A$163,[1]DATA1415!$F$2:$F$1048576,$B$166))</f>
        <v>27426</v>
      </c>
      <c r="J130" s="38">
        <f t="shared" si="219"/>
        <v>203</v>
      </c>
      <c r="K130" s="38">
        <f>ROUND(VLOOKUP($A130,'[1]TRG 1415'!$A$2:$N$119,7,FALSE)/12*$B$163,0)</f>
        <v>750</v>
      </c>
      <c r="L130" s="38">
        <f>SUMIFS([1]DATA1415!$N$2:$N$1048576,[1]DATA1415!$C$2:$C$1048576,A130,[1]DATA1415!$E$2:$E$1048576,$A$166,[1]DATA1415!$F$2:$F$1048576,$B$166)+ SUMIFS([1]DATA1415!$S$2:$S$1048576,[1]DATA1415!$C$2:$C$1048576,A130,[1]DATA1415!$E$2:$E$1048576,$A$166,[1]DATA1415!$F$2:$F$1048576,$B$166)-(SUMIFS([1]DATA1415!$N$2:$N$1048576,[1]DATA1415!$C$2:$C$1048576,A130,[1]DATA1415!$E$2:$E$1048576,$A$163,[1]DATA1415!$F$2:$F$1048576,$B$166)+ SUMIFS([1]DATA1415!$S$2:$S$1048576,[1]DATA1415!$C$2:$C$1048576,A130,[1]DATA1415!$E$2:$E$1048576,$A$163,[1]DATA1415!$F$2:$F$1048576,$B$166))</f>
        <v>879</v>
      </c>
      <c r="M130" s="38">
        <f t="shared" si="220"/>
        <v>117</v>
      </c>
      <c r="N130" s="38">
        <f>ROUND(VLOOKUP($A130,'[1]TRG 1415'!$A$2:$N$119,8,FALSE)/12*$B$163,0)</f>
        <v>750</v>
      </c>
      <c r="O130" s="38">
        <f>SUMIFS([1]DATA1415!$M$2:$M$1048576,[1]DATA1415!$C$2:$C$1048576,A130,[1]DATA1415!$E$2:$E$1048576,$A$166,[1]DATA1415!$F$2:$F$1048576,$B$166)-SUMIFS([1]DATA1415!$M$2:$M$1048576,[1]DATA1415!$C$2:$C$1048576,A130,[1]DATA1415!$E$2:$E$1048576,$A$163,[1]DATA1415!$F$2:$F$1048576,$B$166)</f>
        <v>1403</v>
      </c>
      <c r="P130" s="38">
        <f t="shared" si="221"/>
        <v>187</v>
      </c>
      <c r="Q130" s="38">
        <f>ROUND(VLOOKUP($A130,'[1]TRG 1415'!$A$2:$N$119,9,FALSE)/12*$B$163,0)</f>
        <v>1200</v>
      </c>
      <c r="R130" s="38">
        <f>SUMIFS([1]DATA1415!$U$2:$U$1048576,[1]DATA1415!$C$2:$C$1048576,A130,[1]DATA1415!$E$2:$E$1048576,$A$166,[1]DATA1415!$F$2:$F$1048576,$B$166)-SUMIFS([1]DATA1415!$U$2:$U$1048576,[1]DATA1415!$C$2:$C$1048576,A130,[1]DATA1415!$E$2:$E$1048576,$A$163,[1]DATA1415!$F$2:$F$1048576,$B$166)</f>
        <v>2555</v>
      </c>
      <c r="S130" s="38">
        <f t="shared" si="222"/>
        <v>213</v>
      </c>
      <c r="T130" s="38">
        <f>ROUND(VLOOKUP($A130,'[1]TRG 1415'!$A$2:$N$119,11,FALSE)/12*$B$163,0)</f>
        <v>3000</v>
      </c>
      <c r="U130" s="38">
        <f>SUMIFS([1]DATA1415!$Y$2:$Y$1048576,[1]DATA1415!$C$2:$C$1048576,A130,[1]DATA1415!$E$2:$E$1048576,$A$166,[1]DATA1415!$F$2:$F$1048576,$B$166)-SUMIFS([1]DATA1415!$Y$2:$Y$1048576,[1]DATA1415!$C$2:$C$1048576,A130,[1]DATA1415!$E$2:$E$1048576,$A$163,[1]DATA1415!$F$2:$F$1048576,$B$166)</f>
        <v>7275</v>
      </c>
      <c r="V130" s="38">
        <f t="shared" si="223"/>
        <v>243</v>
      </c>
      <c r="W130" s="38">
        <f>ROUND(VLOOKUP($A130,'[1]TRG 1415'!$A$2:$N$119,10,FALSE)/12*$B$163,0)</f>
        <v>1500</v>
      </c>
      <c r="X130" s="38">
        <f>SUMIFS([1]DATA1415!$X$2:$X$1048576,[1]DATA1415!$C$2:$C$1048576,A130,[1]DATA1415!$E$2:$E$1048576,$A$166,[1]DATA1415!$F$2:$F$1048576,$B$166)-SUMIFS([1]DATA1415!$X$2:$X$1048576,[1]DATA1415!$C$2:$C$1048576,A130,[1]DATA1415!$E$2:$E$1048576,$A$163,[1]DATA1415!$F$2:$F$1048576,$B$166)</f>
        <v>0</v>
      </c>
      <c r="Y130" s="38">
        <f t="shared" si="224"/>
        <v>0</v>
      </c>
      <c r="Z130" s="38">
        <f>ROUND(VLOOKUP($A130,'[1]TRG 1415'!$A$2:$N$119,12,FALSE)/12*$B$163,0)</f>
        <v>900</v>
      </c>
      <c r="AA130" s="38">
        <f>SUMIFS([1]DATA1415!$Z$2:$Z$1048576,[1]DATA1415!$C$2:$C$1048576,A130,[1]DATA1415!$E$2:$E$1048576,$A$166,[1]DATA1415!$F$2:$F$1048576,$B$166)-SUMIFS([1]DATA1415!$Z$2:$Z$1048576,[1]DATA1415!$C$2:$C$1048576,A130,[1]DATA1415!$E$2:$E$1048576,$A$163,[1]DATA1415!$F$2:$F$1048576,$B$166)</f>
        <v>1514</v>
      </c>
      <c r="AB130" s="38">
        <f t="shared" si="225"/>
        <v>168</v>
      </c>
      <c r="AC130" s="38">
        <f>ROUND(VLOOKUP($A130,'[1]TRG 1415'!$A$2:$N$119,13,FALSE)/12*$B$163,0)</f>
        <v>57000</v>
      </c>
      <c r="AD130" s="38">
        <f>SUMIFS([1]DATA1415!$V$2:$V$1048576,[1]DATA1415!$C$2:$C$1048576,A130,[1]DATA1415!$E$2:$E$1048576,$A$166,[1]DATA1415!$F$2:$F$1048576,$B$166)-SUMIFS([1]DATA1415!$V$2:$V$1048576,[1]DATA1415!$C$2:$C$1048576,A130,[1]DATA1415!$E$2:$E$1048576,$A$163,[1]DATA1415!$F$2:$F$1048576,$B$166)</f>
        <v>56743</v>
      </c>
      <c r="AE130" s="38">
        <f t="shared" si="226"/>
        <v>100</v>
      </c>
      <c r="AF130" s="38">
        <f>IF(VLOOKUP($A130,'[1]TRG 1415'!$A$2:$N$119,4,FALSE)&gt;0,80,0)</f>
        <v>80</v>
      </c>
      <c r="AG130" s="39">
        <f>ROUND((SUMIFS([1]DATA1415!$L$2:$L$1048576,[1]DATA1415!$C$2:$C$1048576,A130,[1]DATA1415!$E$2:$E$1048576,$A$166,[1]DATA1415!$F$2:$F$1048576,$B$166)-SUMIFS([1]DATA1415!$L$2:$L$1048576,[1]DATA1415!$C$2:$C$1048576,A130,[1]DATA1415!$E$2:$E$1048576,$A$163,[1]DATA1415!$F$2:$F$1048576,$B$166))*100/(VLOOKUP($A130,'[1]TRG 1415'!$A$2:$N$119,4,FALSE)*$H$162),0)</f>
        <v>95</v>
      </c>
      <c r="AH130" s="38">
        <f t="shared" si="227"/>
        <v>119</v>
      </c>
      <c r="AI130" s="39">
        <f t="shared" si="228"/>
        <v>152</v>
      </c>
      <c r="AJ130" s="40" t="str">
        <f t="shared" si="229"/>
        <v>A</v>
      </c>
      <c r="AK130" s="41"/>
      <c r="AL130" s="42"/>
      <c r="AM130" s="43"/>
      <c r="AN130" s="41"/>
      <c r="AO130" s="44">
        <f>VLOOKUP(A130,'[1]TRG 1415'!$A$2:$N$119,14,FALSE)</f>
        <v>10</v>
      </c>
      <c r="AS130" s="45" t="str">
        <f t="shared" si="230"/>
        <v>A</v>
      </c>
      <c r="AT130" s="41">
        <f t="shared" si="129"/>
        <v>1</v>
      </c>
      <c r="AU130" s="41" t="str">
        <f t="shared" si="127"/>
        <v/>
      </c>
      <c r="AV130" s="41" t="str">
        <f t="shared" si="128"/>
        <v/>
      </c>
      <c r="AW130" s="41">
        <f t="shared" si="231"/>
        <v>12</v>
      </c>
    </row>
    <row r="131" spans="1:50" ht="21" outlineLevel="2">
      <c r="A131" s="34">
        <v>1208</v>
      </c>
      <c r="B131" s="35" t="s">
        <v>55</v>
      </c>
      <c r="C131" s="36" t="s">
        <v>168</v>
      </c>
      <c r="D131" s="37">
        <v>50</v>
      </c>
      <c r="E131" s="38">
        <f>ROUND(VLOOKUP($A131,'[1]TRG 1415'!$A$2:$N$119,5,FALSE)/12*$B$163,0)</f>
        <v>105000</v>
      </c>
      <c r="F131" s="38">
        <f>SUMIFS([1]DATA1415!$G$2:$G$1048576,[1]DATA1415!$C$2:$C$1048576,A131,[1]DATA1415!$E$2:$E$1048576,$A$166,[1]DATA1415!$F$2:$F$1048576,$B$166)+ SUMIFS([1]DATA1415!$H$2:$H$1048576,[1]DATA1415!$C$2:$C$1048576,A131,[1]DATA1415!$E$2:$E$1048576,$A$166,[1]DATA1415!$F$2:$F$1048576,$B$166)+SUMIFS([1]DATA1415!$Q$2:$Q$1048576,[1]DATA1415!$C$2:$C$1048576,A131,[1]DATA1415!$E$2:$E$1048576,$A$166,[1]DATA1415!$F$2:$F$1048576,$B$166)-(SUMIFS([1]DATA1415!$G$2:$G$1048576,[1]DATA1415!$C$2:$C$1048576,A131,[1]DATA1415!$E$2:$E$1048576,$A$163,[1]DATA1415!$F$2:$F$1048576,$B$166)+ SUMIFS([1]DATA1415!$H$2:$H$1048576,[1]DATA1415!$C$2:$C$1048576,A131,[1]DATA1415!$E$2:$E$1048576,$A$163,[1]DATA1415!$F$2:$F$1048576,$B$166)+SUMIFS([1]DATA1415!$Q$2:$Q$1048576,[1]DATA1415!$C$2:$C$1048576,A131,[1]DATA1415!$E$2:$E$1048576,$A$163,[1]DATA1415!$F$2:$F$1048576,$B$166))</f>
        <v>177668</v>
      </c>
      <c r="G131" s="38">
        <f t="shared" si="218"/>
        <v>169</v>
      </c>
      <c r="H131" s="38">
        <f>ROUND(VLOOKUP($A131,'[1]TRG 1415'!$A$2:$N$119,6,FALSE)/12*$B$163,0)</f>
        <v>8100</v>
      </c>
      <c r="I131" s="38">
        <f>SUMIFS([1]DATA1415!$I$2:$I$1048576,[1]DATA1415!$C$2:$C$1048576,A131,[1]DATA1415!$E$2:$E$1048576,$A$166,[1]DATA1415!$F$2:$F$1048576,$B$166)+ SUMIFS([1]DATA1415!$R$2:$R$1048576,[1]DATA1415!$C$2:$C$1048576,A131,[1]DATA1415!$E$2:$E$1048576,$A$166,[1]DATA1415!$F$2:$F$1048576,$B$166)-(SUMIFS([1]DATA1415!$I$2:$I$1048576,[1]DATA1415!$C$2:$C$1048576,A131,[1]DATA1415!$E$2:$E$1048576,$A$163,[1]DATA1415!$F$2:$F$1048576,$B$166)+ SUMIFS([1]DATA1415!$R$2:$R$1048576,[1]DATA1415!$C$2:$C$1048576,A131,[1]DATA1415!$E$2:$E$1048576,$A$163,[1]DATA1415!$F$2:$F$1048576,$B$166))</f>
        <v>10734</v>
      </c>
      <c r="J131" s="38">
        <f t="shared" si="219"/>
        <v>133</v>
      </c>
      <c r="K131" s="38">
        <f>ROUND(VLOOKUP($A131,'[1]TRG 1415'!$A$2:$N$119,7,FALSE)/12*$B$163,0)</f>
        <v>300</v>
      </c>
      <c r="L131" s="38">
        <f>SUMIFS([1]DATA1415!$N$2:$N$1048576,[1]DATA1415!$C$2:$C$1048576,A131,[1]DATA1415!$E$2:$E$1048576,$A$166,[1]DATA1415!$F$2:$F$1048576,$B$166)+ SUMIFS([1]DATA1415!$S$2:$S$1048576,[1]DATA1415!$C$2:$C$1048576,A131,[1]DATA1415!$E$2:$E$1048576,$A$166,[1]DATA1415!$F$2:$F$1048576,$B$166)-(SUMIFS([1]DATA1415!$N$2:$N$1048576,[1]DATA1415!$C$2:$C$1048576,A131,[1]DATA1415!$E$2:$E$1048576,$A$163,[1]DATA1415!$F$2:$F$1048576,$B$166)+ SUMIFS([1]DATA1415!$S$2:$S$1048576,[1]DATA1415!$C$2:$C$1048576,A131,[1]DATA1415!$E$2:$E$1048576,$A$163,[1]DATA1415!$F$2:$F$1048576,$B$166))</f>
        <v>56</v>
      </c>
      <c r="M131" s="38">
        <f t="shared" si="220"/>
        <v>19</v>
      </c>
      <c r="N131" s="38">
        <f>ROUND(VLOOKUP($A131,'[1]TRG 1415'!$A$2:$N$119,8,FALSE)/12*$B$163,0)</f>
        <v>392</v>
      </c>
      <c r="O131" s="38">
        <f>SUMIFS([1]DATA1415!$M$2:$M$1048576,[1]DATA1415!$C$2:$C$1048576,A131,[1]DATA1415!$E$2:$E$1048576,$A$166,[1]DATA1415!$F$2:$F$1048576,$B$166)-SUMIFS([1]DATA1415!$M$2:$M$1048576,[1]DATA1415!$C$2:$C$1048576,A131,[1]DATA1415!$E$2:$E$1048576,$A$163,[1]DATA1415!$F$2:$F$1048576,$B$166)</f>
        <v>870</v>
      </c>
      <c r="P131" s="38">
        <f t="shared" si="221"/>
        <v>222</v>
      </c>
      <c r="Q131" s="38">
        <f>ROUND(VLOOKUP($A131,'[1]TRG 1415'!$A$2:$N$119,9,FALSE)/12*$B$163,0)</f>
        <v>600</v>
      </c>
      <c r="R131" s="38">
        <f>SUMIFS([1]DATA1415!$U$2:$U$1048576,[1]DATA1415!$C$2:$C$1048576,A131,[1]DATA1415!$E$2:$E$1048576,$A$166,[1]DATA1415!$F$2:$F$1048576,$B$166)-SUMIFS([1]DATA1415!$U$2:$U$1048576,[1]DATA1415!$C$2:$C$1048576,A131,[1]DATA1415!$E$2:$E$1048576,$A$163,[1]DATA1415!$F$2:$F$1048576,$B$166)</f>
        <v>787</v>
      </c>
      <c r="S131" s="38">
        <f t="shared" si="222"/>
        <v>131</v>
      </c>
      <c r="T131" s="38">
        <f>ROUND(VLOOKUP($A131,'[1]TRG 1415'!$A$2:$N$119,11,FALSE)/12*$B$163,0)</f>
        <v>1500</v>
      </c>
      <c r="U131" s="38">
        <f>SUMIFS([1]DATA1415!$Y$2:$Y$1048576,[1]DATA1415!$C$2:$C$1048576,A131,[1]DATA1415!$E$2:$E$1048576,$A$166,[1]DATA1415!$F$2:$F$1048576,$B$166)-SUMIFS([1]DATA1415!$Y$2:$Y$1048576,[1]DATA1415!$C$2:$C$1048576,A131,[1]DATA1415!$E$2:$E$1048576,$A$163,[1]DATA1415!$F$2:$F$1048576,$B$166)</f>
        <v>1244</v>
      </c>
      <c r="V131" s="38">
        <f t="shared" si="223"/>
        <v>83</v>
      </c>
      <c r="W131" s="38">
        <f>ROUND(VLOOKUP($A131,'[1]TRG 1415'!$A$2:$N$119,10,FALSE)/12*$B$163,0)</f>
        <v>300</v>
      </c>
      <c r="X131" s="38">
        <f>SUMIFS([1]DATA1415!$X$2:$X$1048576,[1]DATA1415!$C$2:$C$1048576,A131,[1]DATA1415!$E$2:$E$1048576,$A$166,[1]DATA1415!$F$2:$F$1048576,$B$166)-SUMIFS([1]DATA1415!$X$2:$X$1048576,[1]DATA1415!$C$2:$C$1048576,A131,[1]DATA1415!$E$2:$E$1048576,$A$163,[1]DATA1415!$F$2:$F$1048576,$B$166)</f>
        <v>768</v>
      </c>
      <c r="Y131" s="38">
        <f t="shared" si="224"/>
        <v>256</v>
      </c>
      <c r="Z131" s="38">
        <f>ROUND(VLOOKUP($A131,'[1]TRG 1415'!$A$2:$N$119,12,FALSE)/12*$B$163,0)</f>
        <v>300</v>
      </c>
      <c r="AA131" s="38">
        <f>SUMIFS([1]DATA1415!$Z$2:$Z$1048576,[1]DATA1415!$C$2:$C$1048576,A131,[1]DATA1415!$E$2:$E$1048576,$A$166,[1]DATA1415!$F$2:$F$1048576,$B$166)-SUMIFS([1]DATA1415!$Z$2:$Z$1048576,[1]DATA1415!$C$2:$C$1048576,A131,[1]DATA1415!$E$2:$E$1048576,$A$163,[1]DATA1415!$F$2:$F$1048576,$B$166)</f>
        <v>365</v>
      </c>
      <c r="AB131" s="38">
        <f t="shared" si="225"/>
        <v>122</v>
      </c>
      <c r="AC131" s="38">
        <f>ROUND(VLOOKUP($A131,'[1]TRG 1415'!$A$2:$N$119,13,FALSE)/12*$B$163,0)</f>
        <v>24000</v>
      </c>
      <c r="AD131" s="38">
        <f>SUMIFS([1]DATA1415!$V$2:$V$1048576,[1]DATA1415!$C$2:$C$1048576,A131,[1]DATA1415!$E$2:$E$1048576,$A$166,[1]DATA1415!$F$2:$F$1048576,$B$166)-SUMIFS([1]DATA1415!$V$2:$V$1048576,[1]DATA1415!$C$2:$C$1048576,A131,[1]DATA1415!$E$2:$E$1048576,$A$163,[1]DATA1415!$F$2:$F$1048576,$B$166)</f>
        <v>37627</v>
      </c>
      <c r="AE131" s="38">
        <f t="shared" si="226"/>
        <v>157</v>
      </c>
      <c r="AF131" s="38">
        <f>IF(VLOOKUP($A131,'[1]TRG 1415'!$A$2:$N$119,4,FALSE)&gt;0,80,0)</f>
        <v>80</v>
      </c>
      <c r="AG131" s="39">
        <f>ROUND((SUMIFS([1]DATA1415!$L$2:$L$1048576,[1]DATA1415!$C$2:$C$1048576,A131,[1]DATA1415!$E$2:$E$1048576,$A$166,[1]DATA1415!$F$2:$F$1048576,$B$166)-SUMIFS([1]DATA1415!$L$2:$L$1048576,[1]DATA1415!$C$2:$C$1048576,A131,[1]DATA1415!$E$2:$E$1048576,$A$163,[1]DATA1415!$F$2:$F$1048576,$B$166))*100/(VLOOKUP($A131,'[1]TRG 1415'!$A$2:$N$119,4,FALSE)*$H$162),0)</f>
        <v>92</v>
      </c>
      <c r="AH131" s="38">
        <f t="shared" si="227"/>
        <v>115</v>
      </c>
      <c r="AI131" s="39">
        <f t="shared" si="228"/>
        <v>141</v>
      </c>
      <c r="AJ131" s="40" t="str">
        <f t="shared" si="229"/>
        <v>A</v>
      </c>
      <c r="AK131" s="41"/>
      <c r="AL131" s="42"/>
      <c r="AM131" s="43"/>
      <c r="AN131" s="41"/>
      <c r="AO131" s="44">
        <f>VLOOKUP(A131,'[1]TRG 1415'!$A$2:$N$119,14,FALSE)</f>
        <v>10</v>
      </c>
      <c r="AS131" s="45" t="str">
        <f t="shared" si="230"/>
        <v>A</v>
      </c>
      <c r="AT131" s="41">
        <f t="shared" si="129"/>
        <v>1</v>
      </c>
      <c r="AU131" s="41" t="str">
        <f t="shared" si="127"/>
        <v/>
      </c>
      <c r="AV131" s="41" t="str">
        <f t="shared" si="128"/>
        <v/>
      </c>
      <c r="AW131" s="41">
        <f t="shared" si="231"/>
        <v>12</v>
      </c>
    </row>
    <row r="132" spans="1:50" ht="21" outlineLevel="2">
      <c r="A132" s="34">
        <v>1209</v>
      </c>
      <c r="B132" s="35" t="s">
        <v>55</v>
      </c>
      <c r="C132" s="36" t="s">
        <v>169</v>
      </c>
      <c r="D132" s="37">
        <v>50</v>
      </c>
      <c r="E132" s="38">
        <f>ROUND(VLOOKUP($A132,'[1]TRG 1415'!$A$2:$N$119,5,FALSE)/12*$B$163,0)</f>
        <v>105000</v>
      </c>
      <c r="F132" s="38">
        <f>SUMIFS([1]DATA1415!$G$2:$G$1048576,[1]DATA1415!$C$2:$C$1048576,A132,[1]DATA1415!$E$2:$E$1048576,$A$166,[1]DATA1415!$F$2:$F$1048576,$B$166)+ SUMIFS([1]DATA1415!$H$2:$H$1048576,[1]DATA1415!$C$2:$C$1048576,A132,[1]DATA1415!$E$2:$E$1048576,$A$166,[1]DATA1415!$F$2:$F$1048576,$B$166)+SUMIFS([1]DATA1415!$Q$2:$Q$1048576,[1]DATA1415!$C$2:$C$1048576,A132,[1]DATA1415!$E$2:$E$1048576,$A$166,[1]DATA1415!$F$2:$F$1048576,$B$166)-(SUMIFS([1]DATA1415!$G$2:$G$1048576,[1]DATA1415!$C$2:$C$1048576,A132,[1]DATA1415!$E$2:$E$1048576,$A$163,[1]DATA1415!$F$2:$F$1048576,$B$166)+ SUMIFS([1]DATA1415!$H$2:$H$1048576,[1]DATA1415!$C$2:$C$1048576,A132,[1]DATA1415!$E$2:$E$1048576,$A$163,[1]DATA1415!$F$2:$F$1048576,$B$166)+SUMIFS([1]DATA1415!$Q$2:$Q$1048576,[1]DATA1415!$C$2:$C$1048576,A132,[1]DATA1415!$E$2:$E$1048576,$A$163,[1]DATA1415!$F$2:$F$1048576,$B$166))</f>
        <v>155110</v>
      </c>
      <c r="G132" s="38">
        <f t="shared" si="218"/>
        <v>148</v>
      </c>
      <c r="H132" s="38">
        <f>ROUND(VLOOKUP($A132,'[1]TRG 1415'!$A$2:$N$119,6,FALSE)/12*$B$163,0)</f>
        <v>8100</v>
      </c>
      <c r="I132" s="38">
        <f>SUMIFS([1]DATA1415!$I$2:$I$1048576,[1]DATA1415!$C$2:$C$1048576,A132,[1]DATA1415!$E$2:$E$1048576,$A$166,[1]DATA1415!$F$2:$F$1048576,$B$166)+ SUMIFS([1]DATA1415!$R$2:$R$1048576,[1]DATA1415!$C$2:$C$1048576,A132,[1]DATA1415!$E$2:$E$1048576,$A$166,[1]DATA1415!$F$2:$F$1048576,$B$166)-(SUMIFS([1]DATA1415!$I$2:$I$1048576,[1]DATA1415!$C$2:$C$1048576,A132,[1]DATA1415!$E$2:$E$1048576,$A$163,[1]DATA1415!$F$2:$F$1048576,$B$166)+ SUMIFS([1]DATA1415!$R$2:$R$1048576,[1]DATA1415!$C$2:$C$1048576,A132,[1]DATA1415!$E$2:$E$1048576,$A$163,[1]DATA1415!$F$2:$F$1048576,$B$166))</f>
        <v>7240</v>
      </c>
      <c r="J132" s="38">
        <f t="shared" si="219"/>
        <v>89</v>
      </c>
      <c r="K132" s="38">
        <f>ROUND(VLOOKUP($A132,'[1]TRG 1415'!$A$2:$N$119,7,FALSE)/12*$B$163,0)</f>
        <v>300</v>
      </c>
      <c r="L132" s="38">
        <f>SUMIFS([1]DATA1415!$N$2:$N$1048576,[1]DATA1415!$C$2:$C$1048576,A132,[1]DATA1415!$E$2:$E$1048576,$A$166,[1]DATA1415!$F$2:$F$1048576,$B$166)+ SUMIFS([1]DATA1415!$S$2:$S$1048576,[1]DATA1415!$C$2:$C$1048576,A132,[1]DATA1415!$E$2:$E$1048576,$A$166,[1]DATA1415!$F$2:$F$1048576,$B$166)-(SUMIFS([1]DATA1415!$N$2:$N$1048576,[1]DATA1415!$C$2:$C$1048576,A132,[1]DATA1415!$E$2:$E$1048576,$A$163,[1]DATA1415!$F$2:$F$1048576,$B$166)+ SUMIFS([1]DATA1415!$S$2:$S$1048576,[1]DATA1415!$C$2:$C$1048576,A132,[1]DATA1415!$E$2:$E$1048576,$A$163,[1]DATA1415!$F$2:$F$1048576,$B$166))</f>
        <v>96</v>
      </c>
      <c r="M132" s="38">
        <f t="shared" si="220"/>
        <v>32</v>
      </c>
      <c r="N132" s="38">
        <f>ROUND(VLOOKUP($A132,'[1]TRG 1415'!$A$2:$N$119,8,FALSE)/12*$B$163,0)</f>
        <v>392</v>
      </c>
      <c r="O132" s="38">
        <f>SUMIFS([1]DATA1415!$M$2:$M$1048576,[1]DATA1415!$C$2:$C$1048576,A132,[1]DATA1415!$E$2:$E$1048576,$A$166,[1]DATA1415!$F$2:$F$1048576,$B$166)-SUMIFS([1]DATA1415!$M$2:$M$1048576,[1]DATA1415!$C$2:$C$1048576,A132,[1]DATA1415!$E$2:$E$1048576,$A$163,[1]DATA1415!$F$2:$F$1048576,$B$166)</f>
        <v>218</v>
      </c>
      <c r="P132" s="38">
        <f t="shared" si="221"/>
        <v>56</v>
      </c>
      <c r="Q132" s="38">
        <f>ROUND(VLOOKUP($A132,'[1]TRG 1415'!$A$2:$N$119,9,FALSE)/12*$B$163,0)</f>
        <v>600</v>
      </c>
      <c r="R132" s="38">
        <f>SUMIFS([1]DATA1415!$U$2:$U$1048576,[1]DATA1415!$C$2:$C$1048576,A132,[1]DATA1415!$E$2:$E$1048576,$A$166,[1]DATA1415!$F$2:$F$1048576,$B$166)-SUMIFS([1]DATA1415!$U$2:$U$1048576,[1]DATA1415!$C$2:$C$1048576,A132,[1]DATA1415!$E$2:$E$1048576,$A$163,[1]DATA1415!$F$2:$F$1048576,$B$166)</f>
        <v>335</v>
      </c>
      <c r="S132" s="38">
        <f t="shared" si="222"/>
        <v>56</v>
      </c>
      <c r="T132" s="38">
        <f>ROUND(VLOOKUP($A132,'[1]TRG 1415'!$A$2:$N$119,11,FALSE)/12*$B$163,0)</f>
        <v>1500</v>
      </c>
      <c r="U132" s="38">
        <f>SUMIFS([1]DATA1415!$Y$2:$Y$1048576,[1]DATA1415!$C$2:$C$1048576,A132,[1]DATA1415!$E$2:$E$1048576,$A$166,[1]DATA1415!$F$2:$F$1048576,$B$166)-SUMIFS([1]DATA1415!$Y$2:$Y$1048576,[1]DATA1415!$C$2:$C$1048576,A132,[1]DATA1415!$E$2:$E$1048576,$A$163,[1]DATA1415!$F$2:$F$1048576,$B$166)</f>
        <v>2985</v>
      </c>
      <c r="V132" s="38">
        <f t="shared" si="223"/>
        <v>199</v>
      </c>
      <c r="W132" s="38">
        <f>ROUND(VLOOKUP($A132,'[1]TRG 1415'!$A$2:$N$119,10,FALSE)/12*$B$163,0)</f>
        <v>0</v>
      </c>
      <c r="X132" s="38">
        <f>SUMIFS([1]DATA1415!$X$2:$X$1048576,[1]DATA1415!$C$2:$C$1048576,A132,[1]DATA1415!$E$2:$E$1048576,$A$166,[1]DATA1415!$F$2:$F$1048576,$B$166)-SUMIFS([1]DATA1415!$X$2:$X$1048576,[1]DATA1415!$C$2:$C$1048576,A132,[1]DATA1415!$E$2:$E$1048576,$A$163,[1]DATA1415!$F$2:$F$1048576,$B$166)</f>
        <v>0</v>
      </c>
      <c r="Y132" s="38">
        <f t="shared" si="224"/>
        <v>0</v>
      </c>
      <c r="Z132" s="38">
        <f>ROUND(VLOOKUP($A132,'[1]TRG 1415'!$A$2:$N$119,12,FALSE)/12*$B$163,0)</f>
        <v>300</v>
      </c>
      <c r="AA132" s="38">
        <f>SUMIFS([1]DATA1415!$Z$2:$Z$1048576,[1]DATA1415!$C$2:$C$1048576,A132,[1]DATA1415!$E$2:$E$1048576,$A$166,[1]DATA1415!$F$2:$F$1048576,$B$166)-SUMIFS([1]DATA1415!$Z$2:$Z$1048576,[1]DATA1415!$C$2:$C$1048576,A132,[1]DATA1415!$E$2:$E$1048576,$A$163,[1]DATA1415!$F$2:$F$1048576,$B$166)</f>
        <v>155</v>
      </c>
      <c r="AB132" s="38">
        <f t="shared" si="225"/>
        <v>52</v>
      </c>
      <c r="AC132" s="38">
        <f>ROUND(VLOOKUP($A132,'[1]TRG 1415'!$A$2:$N$119,13,FALSE)/12*$B$163,0)</f>
        <v>24000</v>
      </c>
      <c r="AD132" s="38">
        <f>SUMIFS([1]DATA1415!$V$2:$V$1048576,[1]DATA1415!$C$2:$C$1048576,A132,[1]DATA1415!$E$2:$E$1048576,$A$166,[1]DATA1415!$F$2:$F$1048576,$B$166)-SUMIFS([1]DATA1415!$V$2:$V$1048576,[1]DATA1415!$C$2:$C$1048576,A132,[1]DATA1415!$E$2:$E$1048576,$A$163,[1]DATA1415!$F$2:$F$1048576,$B$166)</f>
        <v>23721</v>
      </c>
      <c r="AE132" s="38">
        <f t="shared" si="226"/>
        <v>99</v>
      </c>
      <c r="AF132" s="38">
        <f>IF(VLOOKUP($A132,'[1]TRG 1415'!$A$2:$N$119,4,FALSE)&gt;0,80,0)</f>
        <v>80</v>
      </c>
      <c r="AG132" s="39">
        <f>ROUND((SUMIFS([1]DATA1415!$L$2:$L$1048576,[1]DATA1415!$C$2:$C$1048576,A132,[1]DATA1415!$E$2:$E$1048576,$A$166,[1]DATA1415!$F$2:$F$1048576,$B$166)-SUMIFS([1]DATA1415!$L$2:$L$1048576,[1]DATA1415!$C$2:$C$1048576,A132,[1]DATA1415!$E$2:$E$1048576,$A$163,[1]DATA1415!$F$2:$F$1048576,$B$166))*100/(VLOOKUP($A132,'[1]TRG 1415'!$A$2:$N$119,4,FALSE)*$H$162),0)</f>
        <v>53</v>
      </c>
      <c r="AH132" s="38">
        <f t="shared" si="227"/>
        <v>66</v>
      </c>
      <c r="AI132" s="39">
        <f t="shared" si="228"/>
        <v>89</v>
      </c>
      <c r="AJ132" s="40" t="str">
        <f t="shared" si="229"/>
        <v>B</v>
      </c>
      <c r="AK132" s="41"/>
      <c r="AL132" s="42"/>
      <c r="AM132" s="43"/>
      <c r="AN132" s="41"/>
      <c r="AO132" s="44">
        <f>VLOOKUP(A132,'[1]TRG 1415'!$A$2:$N$119,14,FALSE)</f>
        <v>9</v>
      </c>
      <c r="AS132" s="45" t="str">
        <f t="shared" si="230"/>
        <v>B</v>
      </c>
      <c r="AT132" s="41" t="str">
        <f t="shared" si="129"/>
        <v/>
      </c>
      <c r="AU132" s="41">
        <f t="shared" si="127"/>
        <v>1</v>
      </c>
      <c r="AV132" s="41" t="str">
        <f t="shared" si="128"/>
        <v/>
      </c>
      <c r="AW132" s="41">
        <f t="shared" si="231"/>
        <v>12</v>
      </c>
    </row>
    <row r="133" spans="1:50" ht="21" outlineLevel="2">
      <c r="A133" s="34">
        <v>1210</v>
      </c>
      <c r="B133" s="35" t="s">
        <v>53</v>
      </c>
      <c r="C133" s="36" t="s">
        <v>170</v>
      </c>
      <c r="D133" s="37">
        <v>100</v>
      </c>
      <c r="E133" s="38">
        <f>ROUND(VLOOKUP($A133,'[1]TRG 1415'!$A$2:$N$119,5,FALSE)/12*$B$163,0)</f>
        <v>141000</v>
      </c>
      <c r="F133" s="38">
        <f>SUMIFS([1]DATA1415!$G$2:$G$1048576,[1]DATA1415!$C$2:$C$1048576,A133,[1]DATA1415!$E$2:$E$1048576,$A$166,[1]DATA1415!$F$2:$F$1048576,$B$166)+ SUMIFS([1]DATA1415!$H$2:$H$1048576,[1]DATA1415!$C$2:$C$1048576,A133,[1]DATA1415!$E$2:$E$1048576,$A$166,[1]DATA1415!$F$2:$F$1048576,$B$166)+SUMIFS([1]DATA1415!$Q$2:$Q$1048576,[1]DATA1415!$C$2:$C$1048576,A133,[1]DATA1415!$E$2:$E$1048576,$A$166,[1]DATA1415!$F$2:$F$1048576,$B$166)-(SUMIFS([1]DATA1415!$G$2:$G$1048576,[1]DATA1415!$C$2:$C$1048576,A133,[1]DATA1415!$E$2:$E$1048576,$A$163,[1]DATA1415!$F$2:$F$1048576,$B$166)+ SUMIFS([1]DATA1415!$H$2:$H$1048576,[1]DATA1415!$C$2:$C$1048576,A133,[1]DATA1415!$E$2:$E$1048576,$A$163,[1]DATA1415!$F$2:$F$1048576,$B$166)+SUMIFS([1]DATA1415!$Q$2:$Q$1048576,[1]DATA1415!$C$2:$C$1048576,A133,[1]DATA1415!$E$2:$E$1048576,$A$163,[1]DATA1415!$F$2:$F$1048576,$B$166))</f>
        <v>177266</v>
      </c>
      <c r="G133" s="38">
        <f t="shared" si="218"/>
        <v>126</v>
      </c>
      <c r="H133" s="38">
        <f>ROUND(VLOOKUP($A133,'[1]TRG 1415'!$A$2:$N$119,6,FALSE)/12*$B$163,0)</f>
        <v>13500</v>
      </c>
      <c r="I133" s="38">
        <f>SUMIFS([1]DATA1415!$I$2:$I$1048576,[1]DATA1415!$C$2:$C$1048576,A133,[1]DATA1415!$E$2:$E$1048576,$A$166,[1]DATA1415!$F$2:$F$1048576,$B$166)+ SUMIFS([1]DATA1415!$R$2:$R$1048576,[1]DATA1415!$C$2:$C$1048576,A133,[1]DATA1415!$E$2:$E$1048576,$A$166,[1]DATA1415!$F$2:$F$1048576,$B$166)-(SUMIFS([1]DATA1415!$I$2:$I$1048576,[1]DATA1415!$C$2:$C$1048576,A133,[1]DATA1415!$E$2:$E$1048576,$A$163,[1]DATA1415!$F$2:$F$1048576,$B$166)+ SUMIFS([1]DATA1415!$R$2:$R$1048576,[1]DATA1415!$C$2:$C$1048576,A133,[1]DATA1415!$E$2:$E$1048576,$A$163,[1]DATA1415!$F$2:$F$1048576,$B$166))</f>
        <v>10742</v>
      </c>
      <c r="J133" s="38">
        <f t="shared" si="219"/>
        <v>80</v>
      </c>
      <c r="K133" s="38">
        <f>ROUND(VLOOKUP($A133,'[1]TRG 1415'!$A$2:$N$119,7,FALSE)/12*$B$163,0)</f>
        <v>750</v>
      </c>
      <c r="L133" s="38">
        <f>SUMIFS([1]DATA1415!$N$2:$N$1048576,[1]DATA1415!$C$2:$C$1048576,A133,[1]DATA1415!$E$2:$E$1048576,$A$166,[1]DATA1415!$F$2:$F$1048576,$B$166)+ SUMIFS([1]DATA1415!$S$2:$S$1048576,[1]DATA1415!$C$2:$C$1048576,A133,[1]DATA1415!$E$2:$E$1048576,$A$166,[1]DATA1415!$F$2:$F$1048576,$B$166)-(SUMIFS([1]DATA1415!$N$2:$N$1048576,[1]DATA1415!$C$2:$C$1048576,A133,[1]DATA1415!$E$2:$E$1048576,$A$163,[1]DATA1415!$F$2:$F$1048576,$B$166)+ SUMIFS([1]DATA1415!$S$2:$S$1048576,[1]DATA1415!$C$2:$C$1048576,A133,[1]DATA1415!$E$2:$E$1048576,$A$163,[1]DATA1415!$F$2:$F$1048576,$B$166))</f>
        <v>239</v>
      </c>
      <c r="M133" s="38">
        <f t="shared" si="220"/>
        <v>32</v>
      </c>
      <c r="N133" s="38">
        <f>ROUND(VLOOKUP($A133,'[1]TRG 1415'!$A$2:$N$119,8,FALSE)/12*$B$163,0)</f>
        <v>750</v>
      </c>
      <c r="O133" s="38">
        <f>SUMIFS([1]DATA1415!$M$2:$M$1048576,[1]DATA1415!$C$2:$C$1048576,A133,[1]DATA1415!$E$2:$E$1048576,$A$166,[1]DATA1415!$F$2:$F$1048576,$B$166)-SUMIFS([1]DATA1415!$M$2:$M$1048576,[1]DATA1415!$C$2:$C$1048576,A133,[1]DATA1415!$E$2:$E$1048576,$A$163,[1]DATA1415!$F$2:$F$1048576,$B$166)</f>
        <v>769</v>
      </c>
      <c r="P133" s="38">
        <f t="shared" si="221"/>
        <v>103</v>
      </c>
      <c r="Q133" s="38">
        <f>ROUND(VLOOKUP($A133,'[1]TRG 1415'!$A$2:$N$119,9,FALSE)/12*$B$163,0)</f>
        <v>1200</v>
      </c>
      <c r="R133" s="38">
        <f>SUMIFS([1]DATA1415!$U$2:$U$1048576,[1]DATA1415!$C$2:$C$1048576,A133,[1]DATA1415!$E$2:$E$1048576,$A$166,[1]DATA1415!$F$2:$F$1048576,$B$166)-SUMIFS([1]DATA1415!$U$2:$U$1048576,[1]DATA1415!$C$2:$C$1048576,A133,[1]DATA1415!$E$2:$E$1048576,$A$163,[1]DATA1415!$F$2:$F$1048576,$B$166)</f>
        <v>865</v>
      </c>
      <c r="S133" s="38">
        <f t="shared" si="222"/>
        <v>72</v>
      </c>
      <c r="T133" s="38">
        <f>ROUND(VLOOKUP($A133,'[1]TRG 1415'!$A$2:$N$119,11,FALSE)/12*$B$163,0)</f>
        <v>3000</v>
      </c>
      <c r="U133" s="38">
        <f>SUMIFS([1]DATA1415!$Y$2:$Y$1048576,[1]DATA1415!$C$2:$C$1048576,A133,[1]DATA1415!$E$2:$E$1048576,$A$166,[1]DATA1415!$F$2:$F$1048576,$B$166)-SUMIFS([1]DATA1415!$Y$2:$Y$1048576,[1]DATA1415!$C$2:$C$1048576,A133,[1]DATA1415!$E$2:$E$1048576,$A$163,[1]DATA1415!$F$2:$F$1048576,$B$166)</f>
        <v>2944</v>
      </c>
      <c r="V133" s="38">
        <f t="shared" si="223"/>
        <v>98</v>
      </c>
      <c r="W133" s="38">
        <f>ROUND(VLOOKUP($A133,'[1]TRG 1415'!$A$2:$N$119,10,FALSE)/12*$B$163,0)</f>
        <v>1500</v>
      </c>
      <c r="X133" s="38">
        <f>SUMIFS([1]DATA1415!$X$2:$X$1048576,[1]DATA1415!$C$2:$C$1048576,A133,[1]DATA1415!$E$2:$E$1048576,$A$166,[1]DATA1415!$F$2:$F$1048576,$B$166)-SUMIFS([1]DATA1415!$X$2:$X$1048576,[1]DATA1415!$C$2:$C$1048576,A133,[1]DATA1415!$E$2:$E$1048576,$A$163,[1]DATA1415!$F$2:$F$1048576,$B$166)</f>
        <v>1351</v>
      </c>
      <c r="Y133" s="38">
        <f t="shared" si="224"/>
        <v>90</v>
      </c>
      <c r="Z133" s="38">
        <f>ROUND(VLOOKUP($A133,'[1]TRG 1415'!$A$2:$N$119,12,FALSE)/12*$B$163,0)</f>
        <v>900</v>
      </c>
      <c r="AA133" s="38">
        <f>SUMIFS([1]DATA1415!$Z$2:$Z$1048576,[1]DATA1415!$C$2:$C$1048576,A133,[1]DATA1415!$E$2:$E$1048576,$A$166,[1]DATA1415!$F$2:$F$1048576,$B$166)-SUMIFS([1]DATA1415!$Z$2:$Z$1048576,[1]DATA1415!$C$2:$C$1048576,A133,[1]DATA1415!$E$2:$E$1048576,$A$163,[1]DATA1415!$F$2:$F$1048576,$B$166)</f>
        <v>704</v>
      </c>
      <c r="AB133" s="38">
        <f t="shared" si="225"/>
        <v>78</v>
      </c>
      <c r="AC133" s="38">
        <f>ROUND(VLOOKUP($A133,'[1]TRG 1415'!$A$2:$N$119,13,FALSE)/12*$B$163,0)</f>
        <v>57000</v>
      </c>
      <c r="AD133" s="38">
        <f>SUMIFS([1]DATA1415!$V$2:$V$1048576,[1]DATA1415!$C$2:$C$1048576,A133,[1]DATA1415!$E$2:$E$1048576,$A$166,[1]DATA1415!$F$2:$F$1048576,$B$166)-SUMIFS([1]DATA1415!$V$2:$V$1048576,[1]DATA1415!$C$2:$C$1048576,A133,[1]DATA1415!$E$2:$E$1048576,$A$163,[1]DATA1415!$F$2:$F$1048576,$B$166)</f>
        <v>72915</v>
      </c>
      <c r="AE133" s="38">
        <f t="shared" si="226"/>
        <v>128</v>
      </c>
      <c r="AF133" s="38">
        <f>IF(VLOOKUP($A133,'[1]TRG 1415'!$A$2:$N$119,4,FALSE)&gt;0,80,0)</f>
        <v>80</v>
      </c>
      <c r="AG133" s="39">
        <f>ROUND((SUMIFS([1]DATA1415!$L$2:$L$1048576,[1]DATA1415!$C$2:$C$1048576,A133,[1]DATA1415!$E$2:$E$1048576,$A$166,[1]DATA1415!$F$2:$F$1048576,$B$166)-SUMIFS([1]DATA1415!$L$2:$L$1048576,[1]DATA1415!$C$2:$C$1048576,A133,[1]DATA1415!$E$2:$E$1048576,$A$163,[1]DATA1415!$F$2:$F$1048576,$B$166))*100/(VLOOKUP($A133,'[1]TRG 1415'!$A$2:$N$119,4,FALSE)*$H$162),0)</f>
        <v>62</v>
      </c>
      <c r="AH133" s="38">
        <f t="shared" si="227"/>
        <v>78</v>
      </c>
      <c r="AI133" s="39">
        <f t="shared" si="228"/>
        <v>89</v>
      </c>
      <c r="AJ133" s="40" t="str">
        <f t="shared" si="229"/>
        <v>B</v>
      </c>
      <c r="AK133" s="41"/>
      <c r="AL133" s="42"/>
      <c r="AM133" s="43"/>
      <c r="AN133" s="41"/>
      <c r="AO133" s="44">
        <f>VLOOKUP(A133,'[1]TRG 1415'!$A$2:$N$119,14,FALSE)</f>
        <v>10</v>
      </c>
      <c r="AS133" s="45" t="str">
        <f t="shared" si="230"/>
        <v>B</v>
      </c>
      <c r="AT133" s="41" t="str">
        <f t="shared" si="129"/>
        <v/>
      </c>
      <c r="AU133" s="41">
        <f t="shared" si="127"/>
        <v>1</v>
      </c>
      <c r="AV133" s="41" t="str">
        <f t="shared" si="128"/>
        <v/>
      </c>
      <c r="AW133" s="41">
        <f t="shared" si="231"/>
        <v>12</v>
      </c>
    </row>
    <row r="134" spans="1:50" ht="21" outlineLevel="2">
      <c r="A134" s="34">
        <v>1211</v>
      </c>
      <c r="B134" s="35" t="s">
        <v>55</v>
      </c>
      <c r="C134" s="36" t="s">
        <v>171</v>
      </c>
      <c r="D134" s="37">
        <v>30</v>
      </c>
      <c r="E134" s="38">
        <f>ROUND(VLOOKUP($A134,'[1]TRG 1415'!$A$2:$N$119,5,FALSE)/12*$B$163,0)</f>
        <v>67500</v>
      </c>
      <c r="F134" s="38">
        <f>SUMIFS([1]DATA1415!$G$2:$G$1048576,[1]DATA1415!$C$2:$C$1048576,A134,[1]DATA1415!$E$2:$E$1048576,$A$166,[1]DATA1415!$F$2:$F$1048576,$B$166)+ SUMIFS([1]DATA1415!$H$2:$H$1048576,[1]DATA1415!$C$2:$C$1048576,A134,[1]DATA1415!$E$2:$E$1048576,$A$166,[1]DATA1415!$F$2:$F$1048576,$B$166)+SUMIFS([1]DATA1415!$Q$2:$Q$1048576,[1]DATA1415!$C$2:$C$1048576,A134,[1]DATA1415!$E$2:$E$1048576,$A$166,[1]DATA1415!$F$2:$F$1048576,$B$166)-(SUMIFS([1]DATA1415!$G$2:$G$1048576,[1]DATA1415!$C$2:$C$1048576,A134,[1]DATA1415!$E$2:$E$1048576,$A$163,[1]DATA1415!$F$2:$F$1048576,$B$166)+ SUMIFS([1]DATA1415!$H$2:$H$1048576,[1]DATA1415!$C$2:$C$1048576,A134,[1]DATA1415!$E$2:$E$1048576,$A$163,[1]DATA1415!$F$2:$F$1048576,$B$166)+SUMIFS([1]DATA1415!$Q$2:$Q$1048576,[1]DATA1415!$C$2:$C$1048576,A134,[1]DATA1415!$E$2:$E$1048576,$A$163,[1]DATA1415!$F$2:$F$1048576,$B$166))</f>
        <v>153279</v>
      </c>
      <c r="G134" s="38">
        <f t="shared" si="218"/>
        <v>227</v>
      </c>
      <c r="H134" s="38">
        <f>ROUND(VLOOKUP($A134,'[1]TRG 1415'!$A$2:$N$119,6,FALSE)/12*$B$163,0)</f>
        <v>4200</v>
      </c>
      <c r="I134" s="38">
        <f>SUMIFS([1]DATA1415!$I$2:$I$1048576,[1]DATA1415!$C$2:$C$1048576,A134,[1]DATA1415!$E$2:$E$1048576,$A$166,[1]DATA1415!$F$2:$F$1048576,$B$166)+ SUMIFS([1]DATA1415!$R$2:$R$1048576,[1]DATA1415!$C$2:$C$1048576,A134,[1]DATA1415!$E$2:$E$1048576,$A$166,[1]DATA1415!$F$2:$F$1048576,$B$166)-(SUMIFS([1]DATA1415!$I$2:$I$1048576,[1]DATA1415!$C$2:$C$1048576,A134,[1]DATA1415!$E$2:$E$1048576,$A$163,[1]DATA1415!$F$2:$F$1048576,$B$166)+ SUMIFS([1]DATA1415!$R$2:$R$1048576,[1]DATA1415!$C$2:$C$1048576,A134,[1]DATA1415!$E$2:$E$1048576,$A$163,[1]DATA1415!$F$2:$F$1048576,$B$166))</f>
        <v>5042</v>
      </c>
      <c r="J134" s="38">
        <f t="shared" si="219"/>
        <v>120</v>
      </c>
      <c r="K134" s="38">
        <f>ROUND(VLOOKUP($A134,'[1]TRG 1415'!$A$2:$N$119,7,FALSE)/12*$B$163,0)</f>
        <v>0</v>
      </c>
      <c r="L134" s="38">
        <f>SUMIFS([1]DATA1415!$N$2:$N$1048576,[1]DATA1415!$C$2:$C$1048576,A134,[1]DATA1415!$E$2:$E$1048576,$A$166,[1]DATA1415!$F$2:$F$1048576,$B$166)+ SUMIFS([1]DATA1415!$S$2:$S$1048576,[1]DATA1415!$C$2:$C$1048576,A134,[1]DATA1415!$E$2:$E$1048576,$A$166,[1]DATA1415!$F$2:$F$1048576,$B$166)-(SUMIFS([1]DATA1415!$N$2:$N$1048576,[1]DATA1415!$C$2:$C$1048576,A134,[1]DATA1415!$E$2:$E$1048576,$A$163,[1]DATA1415!$F$2:$F$1048576,$B$166)+ SUMIFS([1]DATA1415!$S$2:$S$1048576,[1]DATA1415!$C$2:$C$1048576,A134,[1]DATA1415!$E$2:$E$1048576,$A$163,[1]DATA1415!$F$2:$F$1048576,$B$166))</f>
        <v>0</v>
      </c>
      <c r="M134" s="38">
        <f t="shared" si="220"/>
        <v>0</v>
      </c>
      <c r="N134" s="38">
        <f>ROUND(VLOOKUP($A134,'[1]TRG 1415'!$A$2:$N$119,8,FALSE)/12*$B$163,0)</f>
        <v>300</v>
      </c>
      <c r="O134" s="38">
        <f>SUMIFS([1]DATA1415!$M$2:$M$1048576,[1]DATA1415!$C$2:$C$1048576,A134,[1]DATA1415!$E$2:$E$1048576,$A$166,[1]DATA1415!$F$2:$F$1048576,$B$166)-SUMIFS([1]DATA1415!$M$2:$M$1048576,[1]DATA1415!$C$2:$C$1048576,A134,[1]DATA1415!$E$2:$E$1048576,$A$163,[1]DATA1415!$F$2:$F$1048576,$B$166)</f>
        <v>797</v>
      </c>
      <c r="P134" s="38">
        <f t="shared" si="221"/>
        <v>266</v>
      </c>
      <c r="Q134" s="38">
        <f>ROUND(VLOOKUP($A134,'[1]TRG 1415'!$A$2:$N$119,9,FALSE)/12*$B$163,0)</f>
        <v>300</v>
      </c>
      <c r="R134" s="38">
        <f>SUMIFS([1]DATA1415!$U$2:$U$1048576,[1]DATA1415!$C$2:$C$1048576,A134,[1]DATA1415!$E$2:$E$1048576,$A$166,[1]DATA1415!$F$2:$F$1048576,$B$166)-SUMIFS([1]DATA1415!$U$2:$U$1048576,[1]DATA1415!$C$2:$C$1048576,A134,[1]DATA1415!$E$2:$E$1048576,$A$163,[1]DATA1415!$F$2:$F$1048576,$B$166)</f>
        <v>267</v>
      </c>
      <c r="S134" s="38">
        <f t="shared" si="222"/>
        <v>89</v>
      </c>
      <c r="T134" s="38">
        <f>ROUND(VLOOKUP($A134,'[1]TRG 1415'!$A$2:$N$119,11,FALSE)/12*$B$163,0)</f>
        <v>900</v>
      </c>
      <c r="U134" s="38">
        <f>SUMIFS([1]DATA1415!$Y$2:$Y$1048576,[1]DATA1415!$C$2:$C$1048576,A134,[1]DATA1415!$E$2:$E$1048576,$A$166,[1]DATA1415!$F$2:$F$1048576,$B$166)-SUMIFS([1]DATA1415!$Y$2:$Y$1048576,[1]DATA1415!$C$2:$C$1048576,A134,[1]DATA1415!$E$2:$E$1048576,$A$163,[1]DATA1415!$F$2:$F$1048576,$B$166)</f>
        <v>0</v>
      </c>
      <c r="V134" s="38">
        <f t="shared" si="223"/>
        <v>0</v>
      </c>
      <c r="W134" s="38">
        <f>ROUND(VLOOKUP($A134,'[1]TRG 1415'!$A$2:$N$119,10,FALSE)/12*$B$163,0)</f>
        <v>0</v>
      </c>
      <c r="X134" s="38">
        <f>SUMIFS([1]DATA1415!$X$2:$X$1048576,[1]DATA1415!$C$2:$C$1048576,A134,[1]DATA1415!$E$2:$E$1048576,$A$166,[1]DATA1415!$F$2:$F$1048576,$B$166)-SUMIFS([1]DATA1415!$X$2:$X$1048576,[1]DATA1415!$C$2:$C$1048576,A134,[1]DATA1415!$E$2:$E$1048576,$A$163,[1]DATA1415!$F$2:$F$1048576,$B$166)</f>
        <v>0</v>
      </c>
      <c r="Y134" s="38">
        <f t="shared" si="224"/>
        <v>0</v>
      </c>
      <c r="Z134" s="38">
        <f>ROUND(VLOOKUP($A134,'[1]TRG 1415'!$A$2:$N$119,12,FALSE)/12*$B$163,0)</f>
        <v>125</v>
      </c>
      <c r="AA134" s="38">
        <f>SUMIFS([1]DATA1415!$Z$2:$Z$1048576,[1]DATA1415!$C$2:$C$1048576,A134,[1]DATA1415!$E$2:$E$1048576,$A$166,[1]DATA1415!$F$2:$F$1048576,$B$166)-SUMIFS([1]DATA1415!$Z$2:$Z$1048576,[1]DATA1415!$C$2:$C$1048576,A134,[1]DATA1415!$E$2:$E$1048576,$A$163,[1]DATA1415!$F$2:$F$1048576,$B$166)</f>
        <v>0</v>
      </c>
      <c r="AB134" s="38">
        <f t="shared" si="225"/>
        <v>0</v>
      </c>
      <c r="AC134" s="38">
        <f>ROUND(VLOOKUP($A134,'[1]TRG 1415'!$A$2:$N$119,13,FALSE)/12*$B$163,0)</f>
        <v>14400</v>
      </c>
      <c r="AD134" s="38">
        <f>SUMIFS([1]DATA1415!$V$2:$V$1048576,[1]DATA1415!$C$2:$C$1048576,A134,[1]DATA1415!$E$2:$E$1048576,$A$166,[1]DATA1415!$F$2:$F$1048576,$B$166)-SUMIFS([1]DATA1415!$V$2:$V$1048576,[1]DATA1415!$C$2:$C$1048576,A134,[1]DATA1415!$E$2:$E$1048576,$A$163,[1]DATA1415!$F$2:$F$1048576,$B$166)</f>
        <v>13056</v>
      </c>
      <c r="AE134" s="38">
        <f t="shared" si="226"/>
        <v>91</v>
      </c>
      <c r="AF134" s="38">
        <f>IF(VLOOKUP($A134,'[1]TRG 1415'!$A$2:$N$119,4,FALSE)&gt;0,80,0)</f>
        <v>80</v>
      </c>
      <c r="AG134" s="39">
        <f>ROUND((SUMIFS([1]DATA1415!$L$2:$L$1048576,[1]DATA1415!$C$2:$C$1048576,A134,[1]DATA1415!$E$2:$E$1048576,$A$166,[1]DATA1415!$F$2:$F$1048576,$B$166)-SUMIFS([1]DATA1415!$L$2:$L$1048576,[1]DATA1415!$C$2:$C$1048576,A134,[1]DATA1415!$E$2:$E$1048576,$A$163,[1]DATA1415!$F$2:$F$1048576,$B$166))*100/(VLOOKUP($A134,'[1]TRG 1415'!$A$2:$N$119,4,FALSE)*$H$162),0)</f>
        <v>79</v>
      </c>
      <c r="AH134" s="38">
        <f t="shared" si="227"/>
        <v>99</v>
      </c>
      <c r="AI134" s="39">
        <f t="shared" si="228"/>
        <v>112</v>
      </c>
      <c r="AJ134" s="40" t="str">
        <f t="shared" si="229"/>
        <v>A</v>
      </c>
      <c r="AK134" s="41"/>
      <c r="AL134" s="42"/>
      <c r="AM134" s="43"/>
      <c r="AN134" s="41"/>
      <c r="AO134" s="44">
        <f>VLOOKUP(A134,'[1]TRG 1415'!$A$2:$N$119,14,FALSE)</f>
        <v>8</v>
      </c>
      <c r="AS134" s="45" t="str">
        <f t="shared" si="230"/>
        <v>A</v>
      </c>
      <c r="AT134" s="41">
        <f t="shared" si="129"/>
        <v>1</v>
      </c>
      <c r="AU134" s="41" t="str">
        <f t="shared" ref="AU134:AU148" si="232">IF(AS134="B",1,"")</f>
        <v/>
      </c>
      <c r="AV134" s="41" t="str">
        <f t="shared" ref="AV134:AV148" si="233">IF(AS134="C",1,"")</f>
        <v/>
      </c>
      <c r="AW134" s="41">
        <f t="shared" si="231"/>
        <v>12</v>
      </c>
    </row>
    <row r="135" spans="1:50" ht="21" outlineLevel="2">
      <c r="A135" s="34">
        <v>1212</v>
      </c>
      <c r="B135" s="35" t="s">
        <v>55</v>
      </c>
      <c r="C135" s="36" t="s">
        <v>172</v>
      </c>
      <c r="D135" s="37">
        <v>50</v>
      </c>
      <c r="E135" s="38">
        <f>ROUND(VLOOKUP($A135,'[1]TRG 1415'!$A$2:$N$119,5,FALSE)/12*$B$163,0)</f>
        <v>105000</v>
      </c>
      <c r="F135" s="38">
        <f>SUMIFS([1]DATA1415!$G$2:$G$1048576,[1]DATA1415!$C$2:$C$1048576,A135,[1]DATA1415!$E$2:$E$1048576,$A$166,[1]DATA1415!$F$2:$F$1048576,$B$166)+ SUMIFS([1]DATA1415!$H$2:$H$1048576,[1]DATA1415!$C$2:$C$1048576,A135,[1]DATA1415!$E$2:$E$1048576,$A$166,[1]DATA1415!$F$2:$F$1048576,$B$166)+SUMIFS([1]DATA1415!$Q$2:$Q$1048576,[1]DATA1415!$C$2:$C$1048576,A135,[1]DATA1415!$E$2:$E$1048576,$A$166,[1]DATA1415!$F$2:$F$1048576,$B$166)-(SUMIFS([1]DATA1415!$G$2:$G$1048576,[1]DATA1415!$C$2:$C$1048576,A135,[1]DATA1415!$E$2:$E$1048576,$A$163,[1]DATA1415!$F$2:$F$1048576,$B$166)+ SUMIFS([1]DATA1415!$H$2:$H$1048576,[1]DATA1415!$C$2:$C$1048576,A135,[1]DATA1415!$E$2:$E$1048576,$A$163,[1]DATA1415!$F$2:$F$1048576,$B$166)+SUMIFS([1]DATA1415!$Q$2:$Q$1048576,[1]DATA1415!$C$2:$C$1048576,A135,[1]DATA1415!$E$2:$E$1048576,$A$163,[1]DATA1415!$F$2:$F$1048576,$B$166))</f>
        <v>130756</v>
      </c>
      <c r="G135" s="38">
        <f t="shared" si="218"/>
        <v>125</v>
      </c>
      <c r="H135" s="38">
        <f>ROUND(VLOOKUP($A135,'[1]TRG 1415'!$A$2:$N$119,6,FALSE)/12*$B$163,0)</f>
        <v>8100</v>
      </c>
      <c r="I135" s="38">
        <f>SUMIFS([1]DATA1415!$I$2:$I$1048576,[1]DATA1415!$C$2:$C$1048576,A135,[1]DATA1415!$E$2:$E$1048576,$A$166,[1]DATA1415!$F$2:$F$1048576,$B$166)+ SUMIFS([1]DATA1415!$R$2:$R$1048576,[1]DATA1415!$C$2:$C$1048576,A135,[1]DATA1415!$E$2:$E$1048576,$A$166,[1]DATA1415!$F$2:$F$1048576,$B$166)-(SUMIFS([1]DATA1415!$I$2:$I$1048576,[1]DATA1415!$C$2:$C$1048576,A135,[1]DATA1415!$E$2:$E$1048576,$A$163,[1]DATA1415!$F$2:$F$1048576,$B$166)+ SUMIFS([1]DATA1415!$R$2:$R$1048576,[1]DATA1415!$C$2:$C$1048576,A135,[1]DATA1415!$E$2:$E$1048576,$A$163,[1]DATA1415!$F$2:$F$1048576,$B$166))</f>
        <v>5614</v>
      </c>
      <c r="J135" s="38">
        <f t="shared" si="219"/>
        <v>69</v>
      </c>
      <c r="K135" s="38">
        <f>ROUND(VLOOKUP($A135,'[1]TRG 1415'!$A$2:$N$119,7,FALSE)/12*$B$163,0)</f>
        <v>300</v>
      </c>
      <c r="L135" s="38">
        <f>SUMIFS([1]DATA1415!$N$2:$N$1048576,[1]DATA1415!$C$2:$C$1048576,A135,[1]DATA1415!$E$2:$E$1048576,$A$166,[1]DATA1415!$F$2:$F$1048576,$B$166)+ SUMIFS([1]DATA1415!$S$2:$S$1048576,[1]DATA1415!$C$2:$C$1048576,A135,[1]DATA1415!$E$2:$E$1048576,$A$166,[1]DATA1415!$F$2:$F$1048576,$B$166)-(SUMIFS([1]DATA1415!$N$2:$N$1048576,[1]DATA1415!$C$2:$C$1048576,A135,[1]DATA1415!$E$2:$E$1048576,$A$163,[1]DATA1415!$F$2:$F$1048576,$B$166)+ SUMIFS([1]DATA1415!$S$2:$S$1048576,[1]DATA1415!$C$2:$C$1048576,A135,[1]DATA1415!$E$2:$E$1048576,$A$163,[1]DATA1415!$F$2:$F$1048576,$B$166))</f>
        <v>1</v>
      </c>
      <c r="M135" s="38">
        <f t="shared" si="220"/>
        <v>0</v>
      </c>
      <c r="N135" s="38">
        <f>ROUND(VLOOKUP($A135,'[1]TRG 1415'!$A$2:$N$119,8,FALSE)/12*$B$163,0)</f>
        <v>392</v>
      </c>
      <c r="O135" s="38">
        <f>SUMIFS([1]DATA1415!$M$2:$M$1048576,[1]DATA1415!$C$2:$C$1048576,A135,[1]DATA1415!$E$2:$E$1048576,$A$166,[1]DATA1415!$F$2:$F$1048576,$B$166)-SUMIFS([1]DATA1415!$M$2:$M$1048576,[1]DATA1415!$C$2:$C$1048576,A135,[1]DATA1415!$E$2:$E$1048576,$A$163,[1]DATA1415!$F$2:$F$1048576,$B$166)</f>
        <v>423</v>
      </c>
      <c r="P135" s="38">
        <f t="shared" si="221"/>
        <v>108</v>
      </c>
      <c r="Q135" s="38">
        <f>ROUND(VLOOKUP($A135,'[1]TRG 1415'!$A$2:$N$119,9,FALSE)/12*$B$163,0)</f>
        <v>600</v>
      </c>
      <c r="R135" s="38">
        <f>SUMIFS([1]DATA1415!$U$2:$U$1048576,[1]DATA1415!$C$2:$C$1048576,A135,[1]DATA1415!$E$2:$E$1048576,$A$166,[1]DATA1415!$F$2:$F$1048576,$B$166)-SUMIFS([1]DATA1415!$U$2:$U$1048576,[1]DATA1415!$C$2:$C$1048576,A135,[1]DATA1415!$E$2:$E$1048576,$A$163,[1]DATA1415!$F$2:$F$1048576,$B$166)</f>
        <v>607</v>
      </c>
      <c r="S135" s="38">
        <f t="shared" si="222"/>
        <v>101</v>
      </c>
      <c r="T135" s="38">
        <f>ROUND(VLOOKUP($A135,'[1]TRG 1415'!$A$2:$N$119,11,FALSE)/12*$B$163,0)</f>
        <v>1500</v>
      </c>
      <c r="U135" s="38">
        <f>SUMIFS([1]DATA1415!$Y$2:$Y$1048576,[1]DATA1415!$C$2:$C$1048576,A135,[1]DATA1415!$E$2:$E$1048576,$A$166,[1]DATA1415!$F$2:$F$1048576,$B$166)-SUMIFS([1]DATA1415!$Y$2:$Y$1048576,[1]DATA1415!$C$2:$C$1048576,A135,[1]DATA1415!$E$2:$E$1048576,$A$163,[1]DATA1415!$F$2:$F$1048576,$B$166)</f>
        <v>1633</v>
      </c>
      <c r="V135" s="38">
        <f t="shared" si="223"/>
        <v>109</v>
      </c>
      <c r="W135" s="38">
        <f>ROUND(VLOOKUP($A135,'[1]TRG 1415'!$A$2:$N$119,10,FALSE)/12*$B$163,0)</f>
        <v>0</v>
      </c>
      <c r="X135" s="38">
        <f>SUMIFS([1]DATA1415!$X$2:$X$1048576,[1]DATA1415!$C$2:$C$1048576,A135,[1]DATA1415!$E$2:$E$1048576,$A$166,[1]DATA1415!$F$2:$F$1048576,$B$166)-SUMIFS([1]DATA1415!$X$2:$X$1048576,[1]DATA1415!$C$2:$C$1048576,A135,[1]DATA1415!$E$2:$E$1048576,$A$163,[1]DATA1415!$F$2:$F$1048576,$B$166)</f>
        <v>535</v>
      </c>
      <c r="Y135" s="38">
        <f t="shared" si="224"/>
        <v>0</v>
      </c>
      <c r="Z135" s="38">
        <f>ROUND(VLOOKUP($A135,'[1]TRG 1415'!$A$2:$N$119,12,FALSE)/12*$B$163,0)</f>
        <v>300</v>
      </c>
      <c r="AA135" s="38">
        <f>SUMIFS([1]DATA1415!$Z$2:$Z$1048576,[1]DATA1415!$C$2:$C$1048576,A135,[1]DATA1415!$E$2:$E$1048576,$A$166,[1]DATA1415!$F$2:$F$1048576,$B$166)-SUMIFS([1]DATA1415!$Z$2:$Z$1048576,[1]DATA1415!$C$2:$C$1048576,A135,[1]DATA1415!$E$2:$E$1048576,$A$163,[1]DATA1415!$F$2:$F$1048576,$B$166)</f>
        <v>19</v>
      </c>
      <c r="AB135" s="38">
        <f t="shared" si="225"/>
        <v>6</v>
      </c>
      <c r="AC135" s="38">
        <f>ROUND(VLOOKUP($A135,'[1]TRG 1415'!$A$2:$N$119,13,FALSE)/12*$B$163,0)</f>
        <v>24000</v>
      </c>
      <c r="AD135" s="38">
        <f>SUMIFS([1]DATA1415!$V$2:$V$1048576,[1]DATA1415!$C$2:$C$1048576,A135,[1]DATA1415!$E$2:$E$1048576,$A$166,[1]DATA1415!$F$2:$F$1048576,$B$166)-SUMIFS([1]DATA1415!$V$2:$V$1048576,[1]DATA1415!$C$2:$C$1048576,A135,[1]DATA1415!$E$2:$E$1048576,$A$163,[1]DATA1415!$F$2:$F$1048576,$B$166)</f>
        <v>17650</v>
      </c>
      <c r="AE135" s="38">
        <f t="shared" si="226"/>
        <v>74</v>
      </c>
      <c r="AF135" s="38">
        <f>IF(VLOOKUP($A135,'[1]TRG 1415'!$A$2:$N$119,4,FALSE)&gt;0,80,0)</f>
        <v>80</v>
      </c>
      <c r="AG135" s="39">
        <f>ROUND((SUMIFS([1]DATA1415!$L$2:$L$1048576,[1]DATA1415!$C$2:$C$1048576,A135,[1]DATA1415!$E$2:$E$1048576,$A$166,[1]DATA1415!$F$2:$F$1048576,$B$166)-SUMIFS([1]DATA1415!$L$2:$L$1048576,[1]DATA1415!$C$2:$C$1048576,A135,[1]DATA1415!$E$2:$E$1048576,$A$163,[1]DATA1415!$F$2:$F$1048576,$B$166))*100/(VLOOKUP($A135,'[1]TRG 1415'!$A$2:$N$119,4,FALSE)*$H$162),0)</f>
        <v>41</v>
      </c>
      <c r="AH135" s="38">
        <f t="shared" si="227"/>
        <v>51</v>
      </c>
      <c r="AI135" s="39">
        <f t="shared" si="228"/>
        <v>71</v>
      </c>
      <c r="AJ135" s="40" t="str">
        <f t="shared" si="229"/>
        <v>C</v>
      </c>
      <c r="AK135" s="41"/>
      <c r="AL135" s="42"/>
      <c r="AM135" s="43"/>
      <c r="AN135" s="41"/>
      <c r="AO135" s="44">
        <f>VLOOKUP(A135,'[1]TRG 1415'!$A$2:$N$119,14,FALSE)</f>
        <v>9</v>
      </c>
      <c r="AS135" s="45" t="str">
        <f t="shared" si="230"/>
        <v>C</v>
      </c>
      <c r="AT135" s="41" t="str">
        <f t="shared" ref="AT135:AT148" si="234">IF(AS135="A",1,"")</f>
        <v/>
      </c>
      <c r="AU135" s="41" t="str">
        <f t="shared" si="232"/>
        <v/>
      </c>
      <c r="AV135" s="41">
        <f t="shared" si="233"/>
        <v>1</v>
      </c>
      <c r="AW135" s="41">
        <f t="shared" si="231"/>
        <v>12</v>
      </c>
    </row>
    <row r="136" spans="1:50" ht="21" outlineLevel="2">
      <c r="A136" s="34">
        <v>1213</v>
      </c>
      <c r="B136" s="35" t="s">
        <v>55</v>
      </c>
      <c r="C136" s="36" t="s">
        <v>173</v>
      </c>
      <c r="D136" s="37">
        <v>30</v>
      </c>
      <c r="E136" s="38">
        <f>ROUND(VLOOKUP($A136,'[1]TRG 1415'!$A$2:$N$119,5,FALSE)/12*$B$163,0)</f>
        <v>67500</v>
      </c>
      <c r="F136" s="38">
        <f>SUMIFS([1]DATA1415!$G$2:$G$1048576,[1]DATA1415!$C$2:$C$1048576,A136,[1]DATA1415!$E$2:$E$1048576,$A$166,[1]DATA1415!$F$2:$F$1048576,$B$166)+ SUMIFS([1]DATA1415!$H$2:$H$1048576,[1]DATA1415!$C$2:$C$1048576,A136,[1]DATA1415!$E$2:$E$1048576,$A$166,[1]DATA1415!$F$2:$F$1048576,$B$166)+SUMIFS([1]DATA1415!$Q$2:$Q$1048576,[1]DATA1415!$C$2:$C$1048576,A136,[1]DATA1415!$E$2:$E$1048576,$A$166,[1]DATA1415!$F$2:$F$1048576,$B$166)-(SUMIFS([1]DATA1415!$G$2:$G$1048576,[1]DATA1415!$C$2:$C$1048576,A136,[1]DATA1415!$E$2:$E$1048576,$A$163,[1]DATA1415!$F$2:$F$1048576,$B$166)+ SUMIFS([1]DATA1415!$H$2:$H$1048576,[1]DATA1415!$C$2:$C$1048576,A136,[1]DATA1415!$E$2:$E$1048576,$A$163,[1]DATA1415!$F$2:$F$1048576,$B$166)+SUMIFS([1]DATA1415!$Q$2:$Q$1048576,[1]DATA1415!$C$2:$C$1048576,A136,[1]DATA1415!$E$2:$E$1048576,$A$163,[1]DATA1415!$F$2:$F$1048576,$B$166))</f>
        <v>63029</v>
      </c>
      <c r="G136" s="38">
        <f t="shared" si="218"/>
        <v>93</v>
      </c>
      <c r="H136" s="38">
        <f>ROUND(VLOOKUP($A136,'[1]TRG 1415'!$A$2:$N$119,6,FALSE)/12*$B$163,0)</f>
        <v>4200</v>
      </c>
      <c r="I136" s="38">
        <f>SUMIFS([1]DATA1415!$I$2:$I$1048576,[1]DATA1415!$C$2:$C$1048576,A136,[1]DATA1415!$E$2:$E$1048576,$A$166,[1]DATA1415!$F$2:$F$1048576,$B$166)+ SUMIFS([1]DATA1415!$R$2:$R$1048576,[1]DATA1415!$C$2:$C$1048576,A136,[1]DATA1415!$E$2:$E$1048576,$A$166,[1]DATA1415!$F$2:$F$1048576,$B$166)-(SUMIFS([1]DATA1415!$I$2:$I$1048576,[1]DATA1415!$C$2:$C$1048576,A136,[1]DATA1415!$E$2:$E$1048576,$A$163,[1]DATA1415!$F$2:$F$1048576,$B$166)+ SUMIFS([1]DATA1415!$R$2:$R$1048576,[1]DATA1415!$C$2:$C$1048576,A136,[1]DATA1415!$E$2:$E$1048576,$A$163,[1]DATA1415!$F$2:$F$1048576,$B$166))</f>
        <v>2019</v>
      </c>
      <c r="J136" s="38">
        <f t="shared" si="219"/>
        <v>48</v>
      </c>
      <c r="K136" s="38">
        <f>ROUND(VLOOKUP($A136,'[1]TRG 1415'!$A$2:$N$119,7,FALSE)/12*$B$163,0)</f>
        <v>0</v>
      </c>
      <c r="L136" s="38">
        <f>SUMIFS([1]DATA1415!$N$2:$N$1048576,[1]DATA1415!$C$2:$C$1048576,A136,[1]DATA1415!$E$2:$E$1048576,$A$166,[1]DATA1415!$F$2:$F$1048576,$B$166)+ SUMIFS([1]DATA1415!$S$2:$S$1048576,[1]DATA1415!$C$2:$C$1048576,A136,[1]DATA1415!$E$2:$E$1048576,$A$166,[1]DATA1415!$F$2:$F$1048576,$B$166)-(SUMIFS([1]DATA1415!$N$2:$N$1048576,[1]DATA1415!$C$2:$C$1048576,A136,[1]DATA1415!$E$2:$E$1048576,$A$163,[1]DATA1415!$F$2:$F$1048576,$B$166)+ SUMIFS([1]DATA1415!$S$2:$S$1048576,[1]DATA1415!$C$2:$C$1048576,A136,[1]DATA1415!$E$2:$E$1048576,$A$163,[1]DATA1415!$F$2:$F$1048576,$B$166))</f>
        <v>3</v>
      </c>
      <c r="M136" s="38">
        <f t="shared" si="220"/>
        <v>0</v>
      </c>
      <c r="N136" s="38">
        <f>ROUND(VLOOKUP($A136,'[1]TRG 1415'!$A$2:$N$119,8,FALSE)/12*$B$163,0)</f>
        <v>300</v>
      </c>
      <c r="O136" s="38">
        <f>SUMIFS([1]DATA1415!$M$2:$M$1048576,[1]DATA1415!$C$2:$C$1048576,A136,[1]DATA1415!$E$2:$E$1048576,$A$166,[1]DATA1415!$F$2:$F$1048576,$B$166)-SUMIFS([1]DATA1415!$M$2:$M$1048576,[1]DATA1415!$C$2:$C$1048576,A136,[1]DATA1415!$E$2:$E$1048576,$A$163,[1]DATA1415!$F$2:$F$1048576,$B$166)</f>
        <v>0</v>
      </c>
      <c r="P136" s="38">
        <f t="shared" si="221"/>
        <v>0</v>
      </c>
      <c r="Q136" s="38">
        <f>ROUND(VLOOKUP($A136,'[1]TRG 1415'!$A$2:$N$119,9,FALSE)/12*$B$163,0)</f>
        <v>300</v>
      </c>
      <c r="R136" s="38">
        <f>SUMIFS([1]DATA1415!$U$2:$U$1048576,[1]DATA1415!$C$2:$C$1048576,A136,[1]DATA1415!$E$2:$E$1048576,$A$166,[1]DATA1415!$F$2:$F$1048576,$B$166)-SUMIFS([1]DATA1415!$U$2:$U$1048576,[1]DATA1415!$C$2:$C$1048576,A136,[1]DATA1415!$E$2:$E$1048576,$A$163,[1]DATA1415!$F$2:$F$1048576,$B$166)</f>
        <v>24</v>
      </c>
      <c r="S136" s="38">
        <f t="shared" si="222"/>
        <v>8</v>
      </c>
      <c r="T136" s="38">
        <f>ROUND(VLOOKUP($A136,'[1]TRG 1415'!$A$2:$N$119,11,FALSE)/12*$B$163,0)</f>
        <v>900</v>
      </c>
      <c r="U136" s="38">
        <f>SUMIFS([1]DATA1415!$Y$2:$Y$1048576,[1]DATA1415!$C$2:$C$1048576,A136,[1]DATA1415!$E$2:$E$1048576,$A$166,[1]DATA1415!$F$2:$F$1048576,$B$166)-SUMIFS([1]DATA1415!$Y$2:$Y$1048576,[1]DATA1415!$C$2:$C$1048576,A136,[1]DATA1415!$E$2:$E$1048576,$A$163,[1]DATA1415!$F$2:$F$1048576,$B$166)</f>
        <v>491</v>
      </c>
      <c r="V136" s="38">
        <f t="shared" si="223"/>
        <v>55</v>
      </c>
      <c r="W136" s="38">
        <f>ROUND(VLOOKUP($A136,'[1]TRG 1415'!$A$2:$N$119,10,FALSE)/12*$B$163,0)</f>
        <v>0</v>
      </c>
      <c r="X136" s="38">
        <f>SUMIFS([1]DATA1415!$X$2:$X$1048576,[1]DATA1415!$C$2:$C$1048576,A136,[1]DATA1415!$E$2:$E$1048576,$A$166,[1]DATA1415!$F$2:$F$1048576,$B$166)-SUMIFS([1]DATA1415!$X$2:$X$1048576,[1]DATA1415!$C$2:$C$1048576,A136,[1]DATA1415!$E$2:$E$1048576,$A$163,[1]DATA1415!$F$2:$F$1048576,$B$166)</f>
        <v>0</v>
      </c>
      <c r="Y136" s="38">
        <f t="shared" si="224"/>
        <v>0</v>
      </c>
      <c r="Z136" s="38">
        <f>ROUND(VLOOKUP($A136,'[1]TRG 1415'!$A$2:$N$119,12,FALSE)/12*$B$163,0)</f>
        <v>125</v>
      </c>
      <c r="AA136" s="38">
        <f>SUMIFS([1]DATA1415!$Z$2:$Z$1048576,[1]DATA1415!$C$2:$C$1048576,A136,[1]DATA1415!$E$2:$E$1048576,$A$166,[1]DATA1415!$F$2:$F$1048576,$B$166)-SUMIFS([1]DATA1415!$Z$2:$Z$1048576,[1]DATA1415!$C$2:$C$1048576,A136,[1]DATA1415!$E$2:$E$1048576,$A$163,[1]DATA1415!$F$2:$F$1048576,$B$166)</f>
        <v>0</v>
      </c>
      <c r="AB136" s="38">
        <f t="shared" si="225"/>
        <v>0</v>
      </c>
      <c r="AC136" s="38">
        <f>ROUND(VLOOKUP($A136,'[1]TRG 1415'!$A$2:$N$119,13,FALSE)/12*$B$163,0)</f>
        <v>14400</v>
      </c>
      <c r="AD136" s="38">
        <f>SUMIFS([1]DATA1415!$V$2:$V$1048576,[1]DATA1415!$C$2:$C$1048576,A136,[1]DATA1415!$E$2:$E$1048576,$A$166,[1]DATA1415!$F$2:$F$1048576,$B$166)-SUMIFS([1]DATA1415!$V$2:$V$1048576,[1]DATA1415!$C$2:$C$1048576,A136,[1]DATA1415!$E$2:$E$1048576,$A$163,[1]DATA1415!$F$2:$F$1048576,$B$166)</f>
        <v>11872</v>
      </c>
      <c r="AE136" s="38">
        <f t="shared" si="226"/>
        <v>82</v>
      </c>
      <c r="AF136" s="38">
        <f>IF(VLOOKUP($A136,'[1]TRG 1415'!$A$2:$N$119,4,FALSE)&gt;0,80,0)</f>
        <v>80</v>
      </c>
      <c r="AG136" s="39">
        <f>ROUND((SUMIFS([1]DATA1415!$L$2:$L$1048576,[1]DATA1415!$C$2:$C$1048576,A136,[1]DATA1415!$E$2:$E$1048576,$A$166,[1]DATA1415!$F$2:$F$1048576,$B$166)-SUMIFS([1]DATA1415!$L$2:$L$1048576,[1]DATA1415!$C$2:$C$1048576,A136,[1]DATA1415!$E$2:$E$1048576,$A$163,[1]DATA1415!$F$2:$F$1048576,$B$166))*100/(VLOOKUP($A136,'[1]TRG 1415'!$A$2:$N$119,4,FALSE)*$H$162),0)</f>
        <v>18</v>
      </c>
      <c r="AH136" s="38">
        <f t="shared" si="227"/>
        <v>23</v>
      </c>
      <c r="AI136" s="39">
        <f t="shared" si="228"/>
        <v>39</v>
      </c>
      <c r="AJ136" s="40" t="str">
        <f t="shared" si="229"/>
        <v>C</v>
      </c>
      <c r="AK136" s="41"/>
      <c r="AL136" s="42"/>
      <c r="AM136" s="43"/>
      <c r="AN136" s="41"/>
      <c r="AO136" s="44">
        <f>VLOOKUP(A136,'[1]TRG 1415'!$A$2:$N$119,14,FALSE)</f>
        <v>8</v>
      </c>
      <c r="AS136" s="45" t="str">
        <f t="shared" si="230"/>
        <v>C</v>
      </c>
      <c r="AT136" s="41" t="str">
        <f t="shared" si="234"/>
        <v/>
      </c>
      <c r="AU136" s="41" t="str">
        <f t="shared" si="232"/>
        <v/>
      </c>
      <c r="AV136" s="41">
        <f t="shared" si="233"/>
        <v>1</v>
      </c>
      <c r="AW136" s="41">
        <f t="shared" si="231"/>
        <v>12</v>
      </c>
    </row>
    <row r="137" spans="1:50" ht="21" outlineLevel="2">
      <c r="A137" s="34">
        <v>1214</v>
      </c>
      <c r="B137" s="35" t="s">
        <v>55</v>
      </c>
      <c r="C137" s="36" t="s">
        <v>174</v>
      </c>
      <c r="D137" s="37">
        <v>30</v>
      </c>
      <c r="E137" s="38">
        <f>ROUND(VLOOKUP($A137,'[1]TRG 1415'!$A$2:$N$119,5,FALSE)/12*$B$163,0)</f>
        <v>67500</v>
      </c>
      <c r="F137" s="38">
        <f>SUMIFS([1]DATA1415!$G$2:$G$1048576,[1]DATA1415!$C$2:$C$1048576,A137,[1]DATA1415!$E$2:$E$1048576,$A$166,[1]DATA1415!$F$2:$F$1048576,$B$166)+ SUMIFS([1]DATA1415!$H$2:$H$1048576,[1]DATA1415!$C$2:$C$1048576,A137,[1]DATA1415!$E$2:$E$1048576,$A$166,[1]DATA1415!$F$2:$F$1048576,$B$166)+SUMIFS([1]DATA1415!$Q$2:$Q$1048576,[1]DATA1415!$C$2:$C$1048576,A137,[1]DATA1415!$E$2:$E$1048576,$A$166,[1]DATA1415!$F$2:$F$1048576,$B$166)-(SUMIFS([1]DATA1415!$G$2:$G$1048576,[1]DATA1415!$C$2:$C$1048576,A137,[1]DATA1415!$E$2:$E$1048576,$A$163,[1]DATA1415!$F$2:$F$1048576,$B$166)+ SUMIFS([1]DATA1415!$H$2:$H$1048576,[1]DATA1415!$C$2:$C$1048576,A137,[1]DATA1415!$E$2:$E$1048576,$A$163,[1]DATA1415!$F$2:$F$1048576,$B$166)+SUMIFS([1]DATA1415!$Q$2:$Q$1048576,[1]DATA1415!$C$2:$C$1048576,A137,[1]DATA1415!$E$2:$E$1048576,$A$163,[1]DATA1415!$F$2:$F$1048576,$B$166))</f>
        <v>78323</v>
      </c>
      <c r="G137" s="38">
        <f t="shared" si="218"/>
        <v>116</v>
      </c>
      <c r="H137" s="38">
        <f>ROUND(VLOOKUP($A137,'[1]TRG 1415'!$A$2:$N$119,6,FALSE)/12*$B$163,0)</f>
        <v>4200</v>
      </c>
      <c r="I137" s="38">
        <f>SUMIFS([1]DATA1415!$I$2:$I$1048576,[1]DATA1415!$C$2:$C$1048576,A137,[1]DATA1415!$E$2:$E$1048576,$A$166,[1]DATA1415!$F$2:$F$1048576,$B$166)+ SUMIFS([1]DATA1415!$R$2:$R$1048576,[1]DATA1415!$C$2:$C$1048576,A137,[1]DATA1415!$E$2:$E$1048576,$A$166,[1]DATA1415!$F$2:$F$1048576,$B$166)-(SUMIFS([1]DATA1415!$I$2:$I$1048576,[1]DATA1415!$C$2:$C$1048576,A137,[1]DATA1415!$E$2:$E$1048576,$A$163,[1]DATA1415!$F$2:$F$1048576,$B$166)+ SUMIFS([1]DATA1415!$R$2:$R$1048576,[1]DATA1415!$C$2:$C$1048576,A137,[1]DATA1415!$E$2:$E$1048576,$A$163,[1]DATA1415!$F$2:$F$1048576,$B$166))</f>
        <v>3326</v>
      </c>
      <c r="J137" s="38">
        <f t="shared" si="219"/>
        <v>79</v>
      </c>
      <c r="K137" s="38">
        <f>ROUND(VLOOKUP($A137,'[1]TRG 1415'!$A$2:$N$119,7,FALSE)/12*$B$163,0)</f>
        <v>0</v>
      </c>
      <c r="L137" s="38">
        <f>SUMIFS([1]DATA1415!$N$2:$N$1048576,[1]DATA1415!$C$2:$C$1048576,A137,[1]DATA1415!$E$2:$E$1048576,$A$166,[1]DATA1415!$F$2:$F$1048576,$B$166)+ SUMIFS([1]DATA1415!$S$2:$S$1048576,[1]DATA1415!$C$2:$C$1048576,A137,[1]DATA1415!$E$2:$E$1048576,$A$166,[1]DATA1415!$F$2:$F$1048576,$B$166)-(SUMIFS([1]DATA1415!$N$2:$N$1048576,[1]DATA1415!$C$2:$C$1048576,A137,[1]DATA1415!$E$2:$E$1048576,$A$163,[1]DATA1415!$F$2:$F$1048576,$B$166)+ SUMIFS([1]DATA1415!$S$2:$S$1048576,[1]DATA1415!$C$2:$C$1048576,A137,[1]DATA1415!$E$2:$E$1048576,$A$163,[1]DATA1415!$F$2:$F$1048576,$B$166))</f>
        <v>53</v>
      </c>
      <c r="M137" s="38">
        <f t="shared" si="220"/>
        <v>0</v>
      </c>
      <c r="N137" s="38">
        <f>ROUND(VLOOKUP($A137,'[1]TRG 1415'!$A$2:$N$119,8,FALSE)/12*$B$163,0)</f>
        <v>300</v>
      </c>
      <c r="O137" s="38">
        <f>SUMIFS([1]DATA1415!$M$2:$M$1048576,[1]DATA1415!$C$2:$C$1048576,A137,[1]DATA1415!$E$2:$E$1048576,$A$166,[1]DATA1415!$F$2:$F$1048576,$B$166)-SUMIFS([1]DATA1415!$M$2:$M$1048576,[1]DATA1415!$C$2:$C$1048576,A137,[1]DATA1415!$E$2:$E$1048576,$A$163,[1]DATA1415!$F$2:$F$1048576,$B$166)</f>
        <v>271</v>
      </c>
      <c r="P137" s="38">
        <f t="shared" si="221"/>
        <v>90</v>
      </c>
      <c r="Q137" s="38">
        <f>ROUND(VLOOKUP($A137,'[1]TRG 1415'!$A$2:$N$119,9,FALSE)/12*$B$163,0)</f>
        <v>300</v>
      </c>
      <c r="R137" s="38">
        <f>SUMIFS([1]DATA1415!$U$2:$U$1048576,[1]DATA1415!$C$2:$C$1048576,A137,[1]DATA1415!$E$2:$E$1048576,$A$166,[1]DATA1415!$F$2:$F$1048576,$B$166)-SUMIFS([1]DATA1415!$U$2:$U$1048576,[1]DATA1415!$C$2:$C$1048576,A137,[1]DATA1415!$E$2:$E$1048576,$A$163,[1]DATA1415!$F$2:$F$1048576,$B$166)</f>
        <v>180</v>
      </c>
      <c r="S137" s="38">
        <f t="shared" si="222"/>
        <v>60</v>
      </c>
      <c r="T137" s="38">
        <f>ROUND(VLOOKUP($A137,'[1]TRG 1415'!$A$2:$N$119,11,FALSE)/12*$B$163,0)</f>
        <v>900</v>
      </c>
      <c r="U137" s="38">
        <f>SUMIFS([1]DATA1415!$Y$2:$Y$1048576,[1]DATA1415!$C$2:$C$1048576,A137,[1]DATA1415!$E$2:$E$1048576,$A$166,[1]DATA1415!$F$2:$F$1048576,$B$166)-SUMIFS([1]DATA1415!$Y$2:$Y$1048576,[1]DATA1415!$C$2:$C$1048576,A137,[1]DATA1415!$E$2:$E$1048576,$A$163,[1]DATA1415!$F$2:$F$1048576,$B$166)</f>
        <v>846</v>
      </c>
      <c r="V137" s="38">
        <f t="shared" si="223"/>
        <v>94</v>
      </c>
      <c r="W137" s="38">
        <f>ROUND(VLOOKUP($A137,'[1]TRG 1415'!$A$2:$N$119,10,FALSE)/12*$B$163,0)</f>
        <v>0</v>
      </c>
      <c r="X137" s="38">
        <f>SUMIFS([1]DATA1415!$X$2:$X$1048576,[1]DATA1415!$C$2:$C$1048576,A137,[1]DATA1415!$E$2:$E$1048576,$A$166,[1]DATA1415!$F$2:$F$1048576,$B$166)-SUMIFS([1]DATA1415!$X$2:$X$1048576,[1]DATA1415!$C$2:$C$1048576,A137,[1]DATA1415!$E$2:$E$1048576,$A$163,[1]DATA1415!$F$2:$F$1048576,$B$166)</f>
        <v>35</v>
      </c>
      <c r="Y137" s="38">
        <f t="shared" si="224"/>
        <v>0</v>
      </c>
      <c r="Z137" s="38">
        <f>ROUND(VLOOKUP($A137,'[1]TRG 1415'!$A$2:$N$119,12,FALSE)/12*$B$163,0)</f>
        <v>125</v>
      </c>
      <c r="AA137" s="38">
        <f>SUMIFS([1]DATA1415!$Z$2:$Z$1048576,[1]DATA1415!$C$2:$C$1048576,A137,[1]DATA1415!$E$2:$E$1048576,$A$166,[1]DATA1415!$F$2:$F$1048576,$B$166)-SUMIFS([1]DATA1415!$Z$2:$Z$1048576,[1]DATA1415!$C$2:$C$1048576,A137,[1]DATA1415!$E$2:$E$1048576,$A$163,[1]DATA1415!$F$2:$F$1048576,$B$166)</f>
        <v>283</v>
      </c>
      <c r="AB137" s="38">
        <f t="shared" si="225"/>
        <v>226</v>
      </c>
      <c r="AC137" s="38">
        <f>ROUND(VLOOKUP($A137,'[1]TRG 1415'!$A$2:$N$119,13,FALSE)/12*$B$163,0)</f>
        <v>14400</v>
      </c>
      <c r="AD137" s="38">
        <f>SUMIFS([1]DATA1415!$V$2:$V$1048576,[1]DATA1415!$C$2:$C$1048576,A137,[1]DATA1415!$E$2:$E$1048576,$A$166,[1]DATA1415!$F$2:$F$1048576,$B$166)-SUMIFS([1]DATA1415!$V$2:$V$1048576,[1]DATA1415!$C$2:$C$1048576,A137,[1]DATA1415!$E$2:$E$1048576,$A$163,[1]DATA1415!$F$2:$F$1048576,$B$166)</f>
        <v>13212</v>
      </c>
      <c r="AE137" s="38">
        <f t="shared" si="226"/>
        <v>92</v>
      </c>
      <c r="AF137" s="38">
        <f>IF(VLOOKUP($A137,'[1]TRG 1415'!$A$2:$N$119,4,FALSE)&gt;0,80,0)</f>
        <v>80</v>
      </c>
      <c r="AG137" s="39">
        <f>ROUND((SUMIFS([1]DATA1415!$L$2:$L$1048576,[1]DATA1415!$C$2:$C$1048576,A137,[1]DATA1415!$E$2:$E$1048576,$A$166,[1]DATA1415!$F$2:$F$1048576,$B$166)-SUMIFS([1]DATA1415!$L$2:$L$1048576,[1]DATA1415!$C$2:$C$1048576,A137,[1]DATA1415!$E$2:$E$1048576,$A$163,[1]DATA1415!$F$2:$F$1048576,$B$166))*100/(VLOOKUP($A137,'[1]TRG 1415'!$A$2:$N$119,4,FALSE)*$H$162),0)</f>
        <v>3</v>
      </c>
      <c r="AH137" s="38">
        <f t="shared" si="227"/>
        <v>4</v>
      </c>
      <c r="AI137" s="39">
        <f t="shared" si="228"/>
        <v>95</v>
      </c>
      <c r="AJ137" s="40" t="str">
        <f t="shared" si="229"/>
        <v>A</v>
      </c>
      <c r="AK137" s="41"/>
      <c r="AL137" s="42"/>
      <c r="AM137" s="43"/>
      <c r="AN137" s="41"/>
      <c r="AO137" s="44">
        <f>VLOOKUP(A137,'[1]TRG 1415'!$A$2:$N$119,14,FALSE)</f>
        <v>8</v>
      </c>
      <c r="AS137" s="45" t="str">
        <f t="shared" si="230"/>
        <v>A</v>
      </c>
      <c r="AT137" s="41">
        <f t="shared" si="234"/>
        <v>1</v>
      </c>
      <c r="AU137" s="41" t="str">
        <f t="shared" si="232"/>
        <v/>
      </c>
      <c r="AV137" s="41" t="str">
        <f t="shared" si="233"/>
        <v/>
      </c>
      <c r="AW137" s="41">
        <f t="shared" si="231"/>
        <v>12</v>
      </c>
    </row>
    <row r="138" spans="1:50" ht="21" outlineLevel="2">
      <c r="A138" s="34">
        <v>1215</v>
      </c>
      <c r="B138" s="35" t="s">
        <v>55</v>
      </c>
      <c r="C138" s="36" t="s">
        <v>175</v>
      </c>
      <c r="D138" s="37">
        <v>30</v>
      </c>
      <c r="E138" s="38">
        <f>ROUND(VLOOKUP($A138,'[1]TRG 1415'!$A$2:$N$119,5,FALSE)/12*$B$163,0)</f>
        <v>67500</v>
      </c>
      <c r="F138" s="38">
        <f>SUMIFS([1]DATA1415!$G$2:$G$1048576,[1]DATA1415!$C$2:$C$1048576,A138,[1]DATA1415!$E$2:$E$1048576,$A$166,[1]DATA1415!$F$2:$F$1048576,$B$166)+ SUMIFS([1]DATA1415!$H$2:$H$1048576,[1]DATA1415!$C$2:$C$1048576,A138,[1]DATA1415!$E$2:$E$1048576,$A$166,[1]DATA1415!$F$2:$F$1048576,$B$166)+SUMIFS([1]DATA1415!$Q$2:$Q$1048576,[1]DATA1415!$C$2:$C$1048576,A138,[1]DATA1415!$E$2:$E$1048576,$A$166,[1]DATA1415!$F$2:$F$1048576,$B$166)-(SUMIFS([1]DATA1415!$G$2:$G$1048576,[1]DATA1415!$C$2:$C$1048576,A138,[1]DATA1415!$E$2:$E$1048576,$A$163,[1]DATA1415!$F$2:$F$1048576,$B$166)+ SUMIFS([1]DATA1415!$H$2:$H$1048576,[1]DATA1415!$C$2:$C$1048576,A138,[1]DATA1415!$E$2:$E$1048576,$A$163,[1]DATA1415!$F$2:$F$1048576,$B$166)+SUMIFS([1]DATA1415!$Q$2:$Q$1048576,[1]DATA1415!$C$2:$C$1048576,A138,[1]DATA1415!$E$2:$E$1048576,$A$163,[1]DATA1415!$F$2:$F$1048576,$B$166))</f>
        <v>81960</v>
      </c>
      <c r="G138" s="38">
        <f t="shared" si="218"/>
        <v>121</v>
      </c>
      <c r="H138" s="38">
        <f>ROUND(VLOOKUP($A138,'[1]TRG 1415'!$A$2:$N$119,6,FALSE)/12*$B$163,0)</f>
        <v>4200</v>
      </c>
      <c r="I138" s="38">
        <f>SUMIFS([1]DATA1415!$I$2:$I$1048576,[1]DATA1415!$C$2:$C$1048576,A138,[1]DATA1415!$E$2:$E$1048576,$A$166,[1]DATA1415!$F$2:$F$1048576,$B$166)+ SUMIFS([1]DATA1415!$R$2:$R$1048576,[1]DATA1415!$C$2:$C$1048576,A138,[1]DATA1415!$E$2:$E$1048576,$A$166,[1]DATA1415!$F$2:$F$1048576,$B$166)-(SUMIFS([1]DATA1415!$I$2:$I$1048576,[1]DATA1415!$C$2:$C$1048576,A138,[1]DATA1415!$E$2:$E$1048576,$A$163,[1]DATA1415!$F$2:$F$1048576,$B$166)+ SUMIFS([1]DATA1415!$R$2:$R$1048576,[1]DATA1415!$C$2:$C$1048576,A138,[1]DATA1415!$E$2:$E$1048576,$A$163,[1]DATA1415!$F$2:$F$1048576,$B$166))</f>
        <v>2346</v>
      </c>
      <c r="J138" s="38">
        <f t="shared" si="219"/>
        <v>56</v>
      </c>
      <c r="K138" s="38">
        <f>ROUND(VLOOKUP($A138,'[1]TRG 1415'!$A$2:$N$119,7,FALSE)/12*$B$163,0)</f>
        <v>0</v>
      </c>
      <c r="L138" s="38">
        <f>SUMIFS([1]DATA1415!$N$2:$N$1048576,[1]DATA1415!$C$2:$C$1048576,A138,[1]DATA1415!$E$2:$E$1048576,$A$166,[1]DATA1415!$F$2:$F$1048576,$B$166)+ SUMIFS([1]DATA1415!$S$2:$S$1048576,[1]DATA1415!$C$2:$C$1048576,A138,[1]DATA1415!$E$2:$E$1048576,$A$166,[1]DATA1415!$F$2:$F$1048576,$B$166)-(SUMIFS([1]DATA1415!$N$2:$N$1048576,[1]DATA1415!$C$2:$C$1048576,A138,[1]DATA1415!$E$2:$E$1048576,$A$163,[1]DATA1415!$F$2:$F$1048576,$B$166)+ SUMIFS([1]DATA1415!$S$2:$S$1048576,[1]DATA1415!$C$2:$C$1048576,A138,[1]DATA1415!$E$2:$E$1048576,$A$163,[1]DATA1415!$F$2:$F$1048576,$B$166))</f>
        <v>0</v>
      </c>
      <c r="M138" s="38">
        <f t="shared" si="220"/>
        <v>0</v>
      </c>
      <c r="N138" s="38">
        <f>ROUND(VLOOKUP($A138,'[1]TRG 1415'!$A$2:$N$119,8,FALSE)/12*$B$163,0)</f>
        <v>300</v>
      </c>
      <c r="O138" s="38">
        <f>SUMIFS([1]DATA1415!$M$2:$M$1048576,[1]DATA1415!$C$2:$C$1048576,A138,[1]DATA1415!$E$2:$E$1048576,$A$166,[1]DATA1415!$F$2:$F$1048576,$B$166)-SUMIFS([1]DATA1415!$M$2:$M$1048576,[1]DATA1415!$C$2:$C$1048576,A138,[1]DATA1415!$E$2:$E$1048576,$A$163,[1]DATA1415!$F$2:$F$1048576,$B$166)</f>
        <v>0</v>
      </c>
      <c r="P138" s="38">
        <f t="shared" si="221"/>
        <v>0</v>
      </c>
      <c r="Q138" s="38">
        <f>ROUND(VLOOKUP($A138,'[1]TRG 1415'!$A$2:$N$119,9,FALSE)/12*$B$163,0)</f>
        <v>300</v>
      </c>
      <c r="R138" s="38">
        <f>SUMIFS([1]DATA1415!$U$2:$U$1048576,[1]DATA1415!$C$2:$C$1048576,A138,[1]DATA1415!$E$2:$E$1048576,$A$166,[1]DATA1415!$F$2:$F$1048576,$B$166)-SUMIFS([1]DATA1415!$U$2:$U$1048576,[1]DATA1415!$C$2:$C$1048576,A138,[1]DATA1415!$E$2:$E$1048576,$A$163,[1]DATA1415!$F$2:$F$1048576,$B$166)</f>
        <v>120</v>
      </c>
      <c r="S138" s="38">
        <f t="shared" si="222"/>
        <v>40</v>
      </c>
      <c r="T138" s="38">
        <f>ROUND(VLOOKUP($A138,'[1]TRG 1415'!$A$2:$N$119,11,FALSE)/12*$B$163,0)</f>
        <v>900</v>
      </c>
      <c r="U138" s="38">
        <f>SUMIFS([1]DATA1415!$Y$2:$Y$1048576,[1]DATA1415!$C$2:$C$1048576,A138,[1]DATA1415!$E$2:$E$1048576,$A$166,[1]DATA1415!$F$2:$F$1048576,$B$166)-SUMIFS([1]DATA1415!$Y$2:$Y$1048576,[1]DATA1415!$C$2:$C$1048576,A138,[1]DATA1415!$E$2:$E$1048576,$A$163,[1]DATA1415!$F$2:$F$1048576,$B$166)</f>
        <v>651</v>
      </c>
      <c r="V138" s="38">
        <f t="shared" si="223"/>
        <v>72</v>
      </c>
      <c r="W138" s="38">
        <f>ROUND(VLOOKUP($A138,'[1]TRG 1415'!$A$2:$N$119,10,FALSE)/12*$B$163,0)</f>
        <v>0</v>
      </c>
      <c r="X138" s="38">
        <f>SUMIFS([1]DATA1415!$X$2:$X$1048576,[1]DATA1415!$C$2:$C$1048576,A138,[1]DATA1415!$E$2:$E$1048576,$A$166,[1]DATA1415!$F$2:$F$1048576,$B$166)-SUMIFS([1]DATA1415!$X$2:$X$1048576,[1]DATA1415!$C$2:$C$1048576,A138,[1]DATA1415!$E$2:$E$1048576,$A$163,[1]DATA1415!$F$2:$F$1048576,$B$166)</f>
        <v>0</v>
      </c>
      <c r="Y138" s="38">
        <f t="shared" si="224"/>
        <v>0</v>
      </c>
      <c r="Z138" s="38">
        <f>ROUND(VLOOKUP($A138,'[1]TRG 1415'!$A$2:$N$119,12,FALSE)/12*$B$163,0)</f>
        <v>125</v>
      </c>
      <c r="AA138" s="38">
        <f>SUMIFS([1]DATA1415!$Z$2:$Z$1048576,[1]DATA1415!$C$2:$C$1048576,A138,[1]DATA1415!$E$2:$E$1048576,$A$166,[1]DATA1415!$F$2:$F$1048576,$B$166)-SUMIFS([1]DATA1415!$Z$2:$Z$1048576,[1]DATA1415!$C$2:$C$1048576,A138,[1]DATA1415!$E$2:$E$1048576,$A$163,[1]DATA1415!$F$2:$F$1048576,$B$166)</f>
        <v>0</v>
      </c>
      <c r="AB138" s="38">
        <f t="shared" si="225"/>
        <v>0</v>
      </c>
      <c r="AC138" s="38">
        <f>ROUND(VLOOKUP($A138,'[1]TRG 1415'!$A$2:$N$119,13,FALSE)/12*$B$163,0)</f>
        <v>14400</v>
      </c>
      <c r="AD138" s="38">
        <f>SUMIFS([1]DATA1415!$V$2:$V$1048576,[1]DATA1415!$C$2:$C$1048576,A138,[1]DATA1415!$E$2:$E$1048576,$A$166,[1]DATA1415!$F$2:$F$1048576,$B$166)-SUMIFS([1]DATA1415!$V$2:$V$1048576,[1]DATA1415!$C$2:$C$1048576,A138,[1]DATA1415!$E$2:$E$1048576,$A$163,[1]DATA1415!$F$2:$F$1048576,$B$166)</f>
        <v>8800</v>
      </c>
      <c r="AE138" s="38">
        <f t="shared" si="226"/>
        <v>61</v>
      </c>
      <c r="AF138" s="38">
        <f>IF(VLOOKUP($A138,'[1]TRG 1415'!$A$2:$N$119,4,FALSE)&gt;0,80,0)</f>
        <v>80</v>
      </c>
      <c r="AG138" s="39">
        <f>ROUND((SUMIFS([1]DATA1415!$L$2:$L$1048576,[1]DATA1415!$C$2:$C$1048576,A138,[1]DATA1415!$E$2:$E$1048576,$A$166,[1]DATA1415!$F$2:$F$1048576,$B$166)-SUMIFS([1]DATA1415!$L$2:$L$1048576,[1]DATA1415!$C$2:$C$1048576,A138,[1]DATA1415!$E$2:$E$1048576,$A$163,[1]DATA1415!$F$2:$F$1048576,$B$166))*100/(VLOOKUP($A138,'[1]TRG 1415'!$A$2:$N$119,4,FALSE)*$H$162),0)</f>
        <v>2</v>
      </c>
      <c r="AH138" s="38">
        <f t="shared" si="227"/>
        <v>3</v>
      </c>
      <c r="AI138" s="39">
        <f t="shared" si="228"/>
        <v>44</v>
      </c>
      <c r="AJ138" s="40" t="str">
        <f t="shared" si="229"/>
        <v>C</v>
      </c>
      <c r="AK138" s="41"/>
      <c r="AL138" s="42"/>
      <c r="AM138" s="43"/>
      <c r="AN138" s="41"/>
      <c r="AO138" s="44">
        <f>VLOOKUP(A138,'[1]TRG 1415'!$A$2:$N$119,14,FALSE)</f>
        <v>8</v>
      </c>
      <c r="AS138" s="45" t="str">
        <f t="shared" si="230"/>
        <v>C</v>
      </c>
      <c r="AT138" s="41" t="str">
        <f t="shared" si="234"/>
        <v/>
      </c>
      <c r="AU138" s="41" t="str">
        <f t="shared" si="232"/>
        <v/>
      </c>
      <c r="AV138" s="41">
        <f t="shared" si="233"/>
        <v>1</v>
      </c>
      <c r="AW138" s="41">
        <f t="shared" si="231"/>
        <v>12</v>
      </c>
    </row>
    <row r="139" spans="1:50" ht="21.75" outlineLevel="1" thickBot="1">
      <c r="A139" s="34"/>
      <c r="B139" s="35"/>
      <c r="C139" s="34" t="s">
        <v>25</v>
      </c>
      <c r="D139" s="47">
        <f>SUBTOTAL(9,D125:D138)</f>
        <v>760</v>
      </c>
      <c r="E139" s="48">
        <f>SUBTOTAL(9,E125:E138)</f>
        <v>1351500</v>
      </c>
      <c r="F139" s="48">
        <f>SUBTOTAL(9,F125:F138)</f>
        <v>1829036</v>
      </c>
      <c r="G139" s="49">
        <f>IF(E139=0,0,ROUND(F139/E139*100,0))</f>
        <v>135</v>
      </c>
      <c r="H139" s="48">
        <f t="shared" ref="H139:I139" si="235">SUBTOTAL(9,H125:H138)</f>
        <v>106500</v>
      </c>
      <c r="I139" s="48">
        <f t="shared" si="235"/>
        <v>129653</v>
      </c>
      <c r="J139" s="49">
        <f t="shared" si="219"/>
        <v>122</v>
      </c>
      <c r="K139" s="48">
        <f t="shared" ref="K139:L139" si="236">SUBTOTAL(9,K125:K138)</f>
        <v>3750</v>
      </c>
      <c r="L139" s="48">
        <f t="shared" si="236"/>
        <v>1854</v>
      </c>
      <c r="M139" s="49">
        <f t="shared" si="220"/>
        <v>49</v>
      </c>
      <c r="N139" s="48">
        <f t="shared" ref="N139:O139" si="237">SUBTOTAL(9,N125:N138)</f>
        <v>5710</v>
      </c>
      <c r="O139" s="48">
        <f t="shared" si="237"/>
        <v>8865</v>
      </c>
      <c r="P139" s="49">
        <f t="shared" si="221"/>
        <v>155</v>
      </c>
      <c r="Q139" s="48">
        <f t="shared" ref="Q139:R139" si="238">SUBTOTAL(9,Q125:Q138)</f>
        <v>8100</v>
      </c>
      <c r="R139" s="48">
        <f t="shared" si="238"/>
        <v>8927</v>
      </c>
      <c r="S139" s="49">
        <f t="shared" si="222"/>
        <v>110</v>
      </c>
      <c r="T139" s="48">
        <f t="shared" ref="T139:U139" si="239">SUBTOTAL(9,T125:T138)</f>
        <v>21000</v>
      </c>
      <c r="U139" s="48">
        <f t="shared" si="239"/>
        <v>24215</v>
      </c>
      <c r="V139" s="49">
        <f t="shared" si="223"/>
        <v>115</v>
      </c>
      <c r="W139" s="48">
        <f t="shared" ref="W139:X139" si="240">SUBTOTAL(9,W125:W138)</f>
        <v>5100</v>
      </c>
      <c r="X139" s="48">
        <f t="shared" si="240"/>
        <v>2690</v>
      </c>
      <c r="Y139" s="49">
        <f t="shared" si="224"/>
        <v>53</v>
      </c>
      <c r="Z139" s="48">
        <f t="shared" ref="Z139:AA139" si="241">SUBTOTAL(9,Z125:Z138)</f>
        <v>4825</v>
      </c>
      <c r="AA139" s="48">
        <f t="shared" si="241"/>
        <v>3904</v>
      </c>
      <c r="AB139" s="49">
        <f t="shared" si="225"/>
        <v>81</v>
      </c>
      <c r="AC139" s="48">
        <f t="shared" ref="AC139:AD139" si="242">SUBTOTAL(9,AC125:AC138)</f>
        <v>399000</v>
      </c>
      <c r="AD139" s="48">
        <f t="shared" si="242"/>
        <v>376579</v>
      </c>
      <c r="AE139" s="49">
        <f t="shared" si="226"/>
        <v>94</v>
      </c>
      <c r="AF139" s="48">
        <f>SUBTOTAL(9,AF125:AF138)/COUNTIF(AF125:AF138,"=80")</f>
        <v>80</v>
      </c>
      <c r="AG139" s="49">
        <f>ROUND(SUBTOTAL(9,AG125:AG138)/COUNTIF(AF125:AF138,"=80"),0)</f>
        <v>54</v>
      </c>
      <c r="AH139" s="49">
        <f t="shared" si="227"/>
        <v>68</v>
      </c>
      <c r="AI139" s="49">
        <f>ROUND(SUBTOTAL(9,AI125:AI138)/15,0)</f>
        <v>91</v>
      </c>
      <c r="AJ139" s="50"/>
      <c r="AK139" s="51"/>
      <c r="AL139" s="52"/>
      <c r="AM139" s="53"/>
      <c r="AN139" s="51"/>
      <c r="AS139" s="45"/>
      <c r="AT139" s="41" t="str">
        <f t="shared" si="234"/>
        <v/>
      </c>
      <c r="AU139" s="41" t="str">
        <f t="shared" si="232"/>
        <v/>
      </c>
      <c r="AV139" s="41" t="str">
        <f t="shared" si="233"/>
        <v/>
      </c>
      <c r="AW139" s="41"/>
    </row>
    <row r="140" spans="1:50" s="33" customFormat="1" ht="21.75" thickTop="1">
      <c r="A140" s="25" t="s">
        <v>176</v>
      </c>
      <c r="B140" s="26"/>
      <c r="C140" s="26"/>
      <c r="D140" s="27"/>
      <c r="E140" s="26"/>
      <c r="F140" s="26"/>
      <c r="G140" s="28"/>
      <c r="H140" s="26"/>
      <c r="I140" s="26"/>
      <c r="J140" s="28"/>
      <c r="K140" s="26"/>
      <c r="L140" s="26"/>
      <c r="M140" s="28"/>
      <c r="N140" s="26"/>
      <c r="O140" s="26"/>
      <c r="P140" s="28"/>
      <c r="Q140" s="26"/>
      <c r="R140" s="26"/>
      <c r="S140" s="28"/>
      <c r="T140" s="26"/>
      <c r="U140" s="26"/>
      <c r="V140" s="28"/>
      <c r="W140" s="26"/>
      <c r="X140" s="26"/>
      <c r="Y140" s="28"/>
      <c r="Z140" s="26"/>
      <c r="AA140" s="26"/>
      <c r="AB140" s="28"/>
      <c r="AC140" s="26"/>
      <c r="AD140" s="26"/>
      <c r="AE140" s="28"/>
      <c r="AF140" s="26"/>
      <c r="AG140" s="28"/>
      <c r="AH140" s="28"/>
      <c r="AI140" s="26"/>
      <c r="AJ140" s="29"/>
      <c r="AK140" s="30"/>
      <c r="AL140" s="30"/>
      <c r="AM140" s="31"/>
      <c r="AN140" s="30"/>
      <c r="AO140" s="44"/>
      <c r="AP140" s="30"/>
      <c r="AQ140" s="30"/>
      <c r="AR140" s="30"/>
      <c r="AS140" s="32"/>
      <c r="AT140" s="41" t="str">
        <f t="shared" si="234"/>
        <v/>
      </c>
      <c r="AU140" s="41" t="str">
        <f t="shared" si="232"/>
        <v/>
      </c>
      <c r="AV140" s="41" t="str">
        <f t="shared" si="233"/>
        <v/>
      </c>
      <c r="AW140" s="41"/>
      <c r="AX140" s="30"/>
    </row>
    <row r="141" spans="1:50" ht="21" outlineLevel="2">
      <c r="A141" s="34">
        <v>1301</v>
      </c>
      <c r="B141" s="35" t="s">
        <v>67</v>
      </c>
      <c r="C141" s="36" t="s">
        <v>177</v>
      </c>
      <c r="D141" s="37">
        <v>200</v>
      </c>
      <c r="E141" s="38">
        <f>ROUND(VLOOKUP($A141,'[1]TRG 1415'!$A$2:$N$119,5,FALSE)/12*$B$163,0)</f>
        <v>240000</v>
      </c>
      <c r="F141" s="38">
        <f>SUMIFS([1]DATA1415!$G$2:$G$1048576,[1]DATA1415!$C$2:$C$1048576,A141,[1]DATA1415!$E$2:$E$1048576,$A$166,[1]DATA1415!$F$2:$F$1048576,$B$166)+ SUMIFS([1]DATA1415!$H$2:$H$1048576,[1]DATA1415!$C$2:$C$1048576,A141,[1]DATA1415!$E$2:$E$1048576,$A$166,[1]DATA1415!$F$2:$F$1048576,$B$166)+SUMIFS([1]DATA1415!$Q$2:$Q$1048576,[1]DATA1415!$C$2:$C$1048576,A141,[1]DATA1415!$E$2:$E$1048576,$A$166,[1]DATA1415!$F$2:$F$1048576,$B$166)-(SUMIFS([1]DATA1415!$G$2:$G$1048576,[1]DATA1415!$C$2:$C$1048576,A141,[1]DATA1415!$E$2:$E$1048576,$A$163,[1]DATA1415!$F$2:$F$1048576,$B$166)+ SUMIFS([1]DATA1415!$H$2:$H$1048576,[1]DATA1415!$C$2:$C$1048576,A141,[1]DATA1415!$E$2:$E$1048576,$A$163,[1]DATA1415!$F$2:$F$1048576,$B$166)+SUMIFS([1]DATA1415!$Q$2:$Q$1048576,[1]DATA1415!$C$2:$C$1048576,A141,[1]DATA1415!$E$2:$E$1048576,$A$163,[1]DATA1415!$F$2:$F$1048576,$B$166))</f>
        <v>198126</v>
      </c>
      <c r="G141" s="38">
        <f t="shared" ref="G141:G146" si="243">IF(E141=0,0,ROUND(F141/E141*100,0))</f>
        <v>83</v>
      </c>
      <c r="H141" s="38">
        <f>ROUND(VLOOKUP($A141,'[1]TRG 1415'!$A$2:$N$119,6,FALSE)/12*$B$163,0)</f>
        <v>19500</v>
      </c>
      <c r="I141" s="38">
        <f>SUMIFS([1]DATA1415!$I$2:$I$1048576,[1]DATA1415!$C$2:$C$1048576,A141,[1]DATA1415!$E$2:$E$1048576,$A$166,[1]DATA1415!$F$2:$F$1048576,$B$166)+ SUMIFS([1]DATA1415!$R$2:$R$1048576,[1]DATA1415!$C$2:$C$1048576,A141,[1]DATA1415!$E$2:$E$1048576,$A$166,[1]DATA1415!$F$2:$F$1048576,$B$166)-(SUMIFS([1]DATA1415!$I$2:$I$1048576,[1]DATA1415!$C$2:$C$1048576,A141,[1]DATA1415!$E$2:$E$1048576,$A$163,[1]DATA1415!$F$2:$F$1048576,$B$166)+ SUMIFS([1]DATA1415!$R$2:$R$1048576,[1]DATA1415!$C$2:$C$1048576,A141,[1]DATA1415!$E$2:$E$1048576,$A$163,[1]DATA1415!$F$2:$F$1048576,$B$166))</f>
        <v>32317</v>
      </c>
      <c r="J141" s="38">
        <f t="shared" ref="J141:J146" si="244">IF(H141=0,0,ROUND(I141/H141*100,0))</f>
        <v>166</v>
      </c>
      <c r="K141" s="38">
        <f>ROUND(VLOOKUP($A141,'[1]TRG 1415'!$A$2:$N$119,7,FALSE)/12*$B$163,0)</f>
        <v>1800</v>
      </c>
      <c r="L141" s="38">
        <f>SUMIFS([1]DATA1415!$N$2:$N$1048576,[1]DATA1415!$C$2:$C$1048576,A141,[1]DATA1415!$E$2:$E$1048576,$A$166,[1]DATA1415!$F$2:$F$1048576,$B$166)+ SUMIFS([1]DATA1415!$S$2:$S$1048576,[1]DATA1415!$C$2:$C$1048576,A141,[1]DATA1415!$E$2:$E$1048576,$A$166,[1]DATA1415!$F$2:$F$1048576,$B$166)-(SUMIFS([1]DATA1415!$N$2:$N$1048576,[1]DATA1415!$C$2:$C$1048576,A141,[1]DATA1415!$E$2:$E$1048576,$A$163,[1]DATA1415!$F$2:$F$1048576,$B$166)+ SUMIFS([1]DATA1415!$S$2:$S$1048576,[1]DATA1415!$C$2:$C$1048576,A141,[1]DATA1415!$E$2:$E$1048576,$A$163,[1]DATA1415!$F$2:$F$1048576,$B$166))</f>
        <v>1676</v>
      </c>
      <c r="M141" s="38">
        <f t="shared" ref="M141:M146" si="245">IF(K141=0,0,ROUND(L141/K141*100,0))</f>
        <v>93</v>
      </c>
      <c r="N141" s="38">
        <f>ROUND(VLOOKUP($A141,'[1]TRG 1415'!$A$2:$N$119,8,FALSE)/12*$B$163,0)</f>
        <v>900</v>
      </c>
      <c r="O141" s="38">
        <f>SUMIFS([1]DATA1415!$M$2:$M$1048576,[1]DATA1415!$C$2:$C$1048576,A141,[1]DATA1415!$E$2:$E$1048576,$A$166,[1]DATA1415!$F$2:$F$1048576,$B$166)-SUMIFS([1]DATA1415!$M$2:$M$1048576,[1]DATA1415!$C$2:$C$1048576,A141,[1]DATA1415!$E$2:$E$1048576,$A$163,[1]DATA1415!$F$2:$F$1048576,$B$166)</f>
        <v>979</v>
      </c>
      <c r="P141" s="38">
        <f t="shared" ref="P141:P146" si="246">IF(N141=0,0,ROUND(O141/N141*100,0))</f>
        <v>109</v>
      </c>
      <c r="Q141" s="38">
        <f>ROUND(VLOOKUP($A141,'[1]TRG 1415'!$A$2:$N$119,9,FALSE)/12*$B$163,0)</f>
        <v>1800</v>
      </c>
      <c r="R141" s="38">
        <f>SUMIFS([1]DATA1415!$U$2:$U$1048576,[1]DATA1415!$C$2:$C$1048576,A141,[1]DATA1415!$E$2:$E$1048576,$A$166,[1]DATA1415!$F$2:$F$1048576,$B$166)-SUMIFS([1]DATA1415!$U$2:$U$1048576,[1]DATA1415!$C$2:$C$1048576,A141,[1]DATA1415!$E$2:$E$1048576,$A$163,[1]DATA1415!$F$2:$F$1048576,$B$166)</f>
        <v>3727</v>
      </c>
      <c r="S141" s="38">
        <f t="shared" ref="S141:S146" si="247">IF(Q141=0,0,ROUND(R141/Q141*100,0))</f>
        <v>207</v>
      </c>
      <c r="T141" s="38">
        <f>ROUND(VLOOKUP($A141,'[1]TRG 1415'!$A$2:$N$119,11,FALSE)/12*$B$163,0)</f>
        <v>9000</v>
      </c>
      <c r="U141" s="38">
        <f>SUMIFS([1]DATA1415!$Y$2:$Y$1048576,[1]DATA1415!$C$2:$C$1048576,A141,[1]DATA1415!$E$2:$E$1048576,$A$166,[1]DATA1415!$F$2:$F$1048576,$B$166)-SUMIFS([1]DATA1415!$Y$2:$Y$1048576,[1]DATA1415!$C$2:$C$1048576,A141,[1]DATA1415!$E$2:$E$1048576,$A$163,[1]DATA1415!$F$2:$F$1048576,$B$166)</f>
        <v>10332</v>
      </c>
      <c r="V141" s="38">
        <f t="shared" ref="V141:V146" si="248">IF(T141=0,0,ROUND(U141/T141*100,0))</f>
        <v>115</v>
      </c>
      <c r="W141" s="38">
        <f>ROUND(VLOOKUP($A141,'[1]TRG 1415'!$A$2:$N$119,10,FALSE)/12*$B$163,0)</f>
        <v>4200</v>
      </c>
      <c r="X141" s="38">
        <f>SUMIFS([1]DATA1415!$X$2:$X$1048576,[1]DATA1415!$C$2:$C$1048576,A141,[1]DATA1415!$E$2:$E$1048576,$A$166,[1]DATA1415!$F$2:$F$1048576,$B$166)-SUMIFS([1]DATA1415!$X$2:$X$1048576,[1]DATA1415!$C$2:$C$1048576,A141,[1]DATA1415!$E$2:$E$1048576,$A$163,[1]DATA1415!$F$2:$F$1048576,$B$166)</f>
        <v>8437</v>
      </c>
      <c r="Y141" s="38">
        <f t="shared" ref="Y141:Y146" si="249">IF(W141=0,0,ROUND(X141/W141*100,0))</f>
        <v>201</v>
      </c>
      <c r="Z141" s="38">
        <f>ROUND(VLOOKUP($A141,'[1]TRG 1415'!$A$2:$N$119,12,FALSE)/12*$B$163,0)</f>
        <v>3000</v>
      </c>
      <c r="AA141" s="38">
        <f>SUMIFS([1]DATA1415!$Z$2:$Z$1048576,[1]DATA1415!$C$2:$C$1048576,A141,[1]DATA1415!$E$2:$E$1048576,$A$166,[1]DATA1415!$F$2:$F$1048576,$B$166)-SUMIFS([1]DATA1415!$Z$2:$Z$1048576,[1]DATA1415!$C$2:$C$1048576,A141,[1]DATA1415!$E$2:$E$1048576,$A$163,[1]DATA1415!$F$2:$F$1048576,$B$166)</f>
        <v>3275</v>
      </c>
      <c r="AB141" s="38">
        <f t="shared" ref="AB141:AB146" si="250">IF(Z141=0,0,ROUND(AA141/Z141*100,0))</f>
        <v>109</v>
      </c>
      <c r="AC141" s="38">
        <f>ROUND(VLOOKUP($A141,'[1]TRG 1415'!$A$2:$N$119,13,FALSE)/12*$B$163,0)</f>
        <v>120000</v>
      </c>
      <c r="AD141" s="38">
        <f>SUMIFS([1]DATA1415!$V$2:$V$1048576,[1]DATA1415!$C$2:$C$1048576,A141,[1]DATA1415!$E$2:$E$1048576,$A$166,[1]DATA1415!$F$2:$F$1048576,$B$166)-SUMIFS([1]DATA1415!$V$2:$V$1048576,[1]DATA1415!$C$2:$C$1048576,A141,[1]DATA1415!$E$2:$E$1048576,$A$163,[1]DATA1415!$F$2:$F$1048576,$B$166)</f>
        <v>175302</v>
      </c>
      <c r="AE141" s="38">
        <f t="shared" ref="AE141:AE146" si="251">IF(AC141=0,0,ROUND(AD141/AC141*100,0))</f>
        <v>146</v>
      </c>
      <c r="AF141" s="38">
        <f>IF(VLOOKUP($A141,'[1]TRG 1415'!$A$2:$N$119,4,FALSE)&gt;0,80,0)</f>
        <v>80</v>
      </c>
      <c r="AG141" s="39">
        <f>ROUND((SUMIFS([1]DATA1415!$L$2:$L$1048576,[1]DATA1415!$C$2:$C$1048576,A141,[1]DATA1415!$E$2:$E$1048576,$A$166,[1]DATA1415!$F$2:$F$1048576,$B$166)-SUMIFS([1]DATA1415!$L$2:$L$1048576,[1]DATA1415!$C$2:$C$1048576,A141,[1]DATA1415!$E$2:$E$1048576,$A$163,[1]DATA1415!$F$2:$F$1048576,$B$166))*100/(VLOOKUP($A141,'[1]TRG 1415'!$A$2:$N$119,4,FALSE)*$H$162),0)</f>
        <v>142</v>
      </c>
      <c r="AH141" s="38">
        <f t="shared" ref="AH141:AH146" si="252">IF(AF141=0,0,ROUND(AG141/AF141*100,0))</f>
        <v>178</v>
      </c>
      <c r="AI141" s="39">
        <f t="shared" ref="AI141:AI146" si="253">IF(AO141=0,0,ROUND(SUM(G141+J141+M141+P141+S141+V141+Y141+AB141+AE141+AH141)/AO141,0))</f>
        <v>141</v>
      </c>
      <c r="AJ141" s="40" t="str">
        <f t="shared" ref="AJ141:AJ146" si="254">IF(AI141&gt;=90,"A",IF(AI141&gt;=75,"B","C"))</f>
        <v>A</v>
      </c>
      <c r="AK141" s="41"/>
      <c r="AL141" s="42"/>
      <c r="AM141" s="43"/>
      <c r="AN141" s="41"/>
      <c r="AO141" s="44">
        <f>VLOOKUP(A141,'[1]TRG 1415'!$A$2:$N$119,14,FALSE)</f>
        <v>10</v>
      </c>
      <c r="AS141" s="45" t="str">
        <f t="shared" ref="AS141:AS146" si="255">IF(AI141&gt;=90,"A",IF(AI141&gt;=75,"B","C"))</f>
        <v>A</v>
      </c>
      <c r="AT141" s="41">
        <f t="shared" si="234"/>
        <v>1</v>
      </c>
      <c r="AU141" s="41" t="str">
        <f t="shared" si="232"/>
        <v/>
      </c>
      <c r="AV141" s="41" t="str">
        <f t="shared" si="233"/>
        <v/>
      </c>
      <c r="AW141" s="41">
        <f t="shared" ref="AW141:AW146" si="256">ROUND(A141/100,0)</f>
        <v>13</v>
      </c>
    </row>
    <row r="142" spans="1:50" ht="21" outlineLevel="2">
      <c r="A142" s="34">
        <v>1302</v>
      </c>
      <c r="B142" s="35" t="s">
        <v>55</v>
      </c>
      <c r="C142" s="36" t="s">
        <v>178</v>
      </c>
      <c r="D142" s="37">
        <v>50</v>
      </c>
      <c r="E142" s="38">
        <f>ROUND(VLOOKUP($A142,'[1]TRG 1415'!$A$2:$N$119,5,FALSE)/12*$B$163,0)</f>
        <v>105000</v>
      </c>
      <c r="F142" s="38">
        <f>SUMIFS([1]DATA1415!$G$2:$G$1048576,[1]DATA1415!$C$2:$C$1048576,A142,[1]DATA1415!$E$2:$E$1048576,$A$166,[1]DATA1415!$F$2:$F$1048576,$B$166)+ SUMIFS([1]DATA1415!$H$2:$H$1048576,[1]DATA1415!$C$2:$C$1048576,A142,[1]DATA1415!$E$2:$E$1048576,$A$166,[1]DATA1415!$F$2:$F$1048576,$B$166)+SUMIFS([1]DATA1415!$Q$2:$Q$1048576,[1]DATA1415!$C$2:$C$1048576,A142,[1]DATA1415!$E$2:$E$1048576,$A$166,[1]DATA1415!$F$2:$F$1048576,$B$166)-(SUMIFS([1]DATA1415!$G$2:$G$1048576,[1]DATA1415!$C$2:$C$1048576,A142,[1]DATA1415!$E$2:$E$1048576,$A$163,[1]DATA1415!$F$2:$F$1048576,$B$166)+ SUMIFS([1]DATA1415!$H$2:$H$1048576,[1]DATA1415!$C$2:$C$1048576,A142,[1]DATA1415!$E$2:$E$1048576,$A$163,[1]DATA1415!$F$2:$F$1048576,$B$166)+SUMIFS([1]DATA1415!$Q$2:$Q$1048576,[1]DATA1415!$C$2:$C$1048576,A142,[1]DATA1415!$E$2:$E$1048576,$A$163,[1]DATA1415!$F$2:$F$1048576,$B$166))</f>
        <v>120830</v>
      </c>
      <c r="G142" s="38">
        <f t="shared" si="243"/>
        <v>115</v>
      </c>
      <c r="H142" s="38">
        <f>ROUND(VLOOKUP($A142,'[1]TRG 1415'!$A$2:$N$119,6,FALSE)/12*$B$163,0)</f>
        <v>8100</v>
      </c>
      <c r="I142" s="38">
        <f>SUMIFS([1]DATA1415!$I$2:$I$1048576,[1]DATA1415!$C$2:$C$1048576,A142,[1]DATA1415!$E$2:$E$1048576,$A$166,[1]DATA1415!$F$2:$F$1048576,$B$166)+ SUMIFS([1]DATA1415!$R$2:$R$1048576,[1]DATA1415!$C$2:$C$1048576,A142,[1]DATA1415!$E$2:$E$1048576,$A$166,[1]DATA1415!$F$2:$F$1048576,$B$166)-(SUMIFS([1]DATA1415!$I$2:$I$1048576,[1]DATA1415!$C$2:$C$1048576,A142,[1]DATA1415!$E$2:$E$1048576,$A$163,[1]DATA1415!$F$2:$F$1048576,$B$166)+ SUMIFS([1]DATA1415!$R$2:$R$1048576,[1]DATA1415!$C$2:$C$1048576,A142,[1]DATA1415!$E$2:$E$1048576,$A$163,[1]DATA1415!$F$2:$F$1048576,$B$166))</f>
        <v>11823</v>
      </c>
      <c r="J142" s="38">
        <f t="shared" si="244"/>
        <v>146</v>
      </c>
      <c r="K142" s="38">
        <f>ROUND(VLOOKUP($A142,'[1]TRG 1415'!$A$2:$N$119,7,FALSE)/12*$B$163,0)</f>
        <v>300</v>
      </c>
      <c r="L142" s="38">
        <f>SUMIFS([1]DATA1415!$N$2:$N$1048576,[1]DATA1415!$C$2:$C$1048576,A142,[1]DATA1415!$E$2:$E$1048576,$A$166,[1]DATA1415!$F$2:$F$1048576,$B$166)+ SUMIFS([1]DATA1415!$S$2:$S$1048576,[1]DATA1415!$C$2:$C$1048576,A142,[1]DATA1415!$E$2:$E$1048576,$A$166,[1]DATA1415!$F$2:$F$1048576,$B$166)-(SUMIFS([1]DATA1415!$N$2:$N$1048576,[1]DATA1415!$C$2:$C$1048576,A142,[1]DATA1415!$E$2:$E$1048576,$A$163,[1]DATA1415!$F$2:$F$1048576,$B$166)+ SUMIFS([1]DATA1415!$S$2:$S$1048576,[1]DATA1415!$C$2:$C$1048576,A142,[1]DATA1415!$E$2:$E$1048576,$A$163,[1]DATA1415!$F$2:$F$1048576,$B$166))</f>
        <v>0</v>
      </c>
      <c r="M142" s="38">
        <f t="shared" si="245"/>
        <v>0</v>
      </c>
      <c r="N142" s="38">
        <f>ROUND(VLOOKUP($A142,'[1]TRG 1415'!$A$2:$N$119,8,FALSE)/12*$B$163,0)</f>
        <v>392</v>
      </c>
      <c r="O142" s="38">
        <f>SUMIFS([1]DATA1415!$M$2:$M$1048576,[1]DATA1415!$C$2:$C$1048576,A142,[1]DATA1415!$E$2:$E$1048576,$A$166,[1]DATA1415!$F$2:$F$1048576,$B$166)-SUMIFS([1]DATA1415!$M$2:$M$1048576,[1]DATA1415!$C$2:$C$1048576,A142,[1]DATA1415!$E$2:$E$1048576,$A$163,[1]DATA1415!$F$2:$F$1048576,$B$166)</f>
        <v>792</v>
      </c>
      <c r="P142" s="38">
        <f t="shared" si="246"/>
        <v>202</v>
      </c>
      <c r="Q142" s="38">
        <f>ROUND(VLOOKUP($A142,'[1]TRG 1415'!$A$2:$N$119,9,FALSE)/12*$B$163,0)</f>
        <v>600</v>
      </c>
      <c r="R142" s="38">
        <f>SUMIFS([1]DATA1415!$U$2:$U$1048576,[1]DATA1415!$C$2:$C$1048576,A142,[1]DATA1415!$E$2:$E$1048576,$A$166,[1]DATA1415!$F$2:$F$1048576,$B$166)-SUMIFS([1]DATA1415!$U$2:$U$1048576,[1]DATA1415!$C$2:$C$1048576,A142,[1]DATA1415!$E$2:$E$1048576,$A$163,[1]DATA1415!$F$2:$F$1048576,$B$166)</f>
        <v>457</v>
      </c>
      <c r="S142" s="38">
        <f t="shared" si="247"/>
        <v>76</v>
      </c>
      <c r="T142" s="38">
        <f>ROUND(VLOOKUP($A142,'[1]TRG 1415'!$A$2:$N$119,11,FALSE)/12*$B$163,0)</f>
        <v>1500</v>
      </c>
      <c r="U142" s="38">
        <f>SUMIFS([1]DATA1415!$Y$2:$Y$1048576,[1]DATA1415!$C$2:$C$1048576,A142,[1]DATA1415!$E$2:$E$1048576,$A$166,[1]DATA1415!$F$2:$F$1048576,$B$166)-SUMIFS([1]DATA1415!$Y$2:$Y$1048576,[1]DATA1415!$C$2:$C$1048576,A142,[1]DATA1415!$E$2:$E$1048576,$A$163,[1]DATA1415!$F$2:$F$1048576,$B$166)</f>
        <v>1666</v>
      </c>
      <c r="V142" s="38">
        <f t="shared" si="248"/>
        <v>111</v>
      </c>
      <c r="W142" s="38">
        <f>ROUND(VLOOKUP($A142,'[1]TRG 1415'!$A$2:$N$119,10,FALSE)/12*$B$163,0)</f>
        <v>300</v>
      </c>
      <c r="X142" s="38">
        <f>SUMIFS([1]DATA1415!$X$2:$X$1048576,[1]DATA1415!$C$2:$C$1048576,A142,[1]DATA1415!$E$2:$E$1048576,$A$166,[1]DATA1415!$F$2:$F$1048576,$B$166)-SUMIFS([1]DATA1415!$X$2:$X$1048576,[1]DATA1415!$C$2:$C$1048576,A142,[1]DATA1415!$E$2:$E$1048576,$A$163,[1]DATA1415!$F$2:$F$1048576,$B$166)</f>
        <v>802</v>
      </c>
      <c r="Y142" s="38">
        <f t="shared" si="249"/>
        <v>267</v>
      </c>
      <c r="Z142" s="38">
        <f>ROUND(VLOOKUP($A142,'[1]TRG 1415'!$A$2:$N$119,12,FALSE)/12*$B$163,0)</f>
        <v>300</v>
      </c>
      <c r="AA142" s="38">
        <f>SUMIFS([1]DATA1415!$Z$2:$Z$1048576,[1]DATA1415!$C$2:$C$1048576,A142,[1]DATA1415!$E$2:$E$1048576,$A$166,[1]DATA1415!$F$2:$F$1048576,$B$166)-SUMIFS([1]DATA1415!$Z$2:$Z$1048576,[1]DATA1415!$C$2:$C$1048576,A142,[1]DATA1415!$E$2:$E$1048576,$A$163,[1]DATA1415!$F$2:$F$1048576,$B$166)</f>
        <v>0</v>
      </c>
      <c r="AB142" s="38">
        <f t="shared" si="250"/>
        <v>0</v>
      </c>
      <c r="AC142" s="38">
        <f>ROUND(VLOOKUP($A142,'[1]TRG 1415'!$A$2:$N$119,13,FALSE)/12*$B$163,0)</f>
        <v>24000</v>
      </c>
      <c r="AD142" s="38">
        <f>SUMIFS([1]DATA1415!$V$2:$V$1048576,[1]DATA1415!$C$2:$C$1048576,A142,[1]DATA1415!$E$2:$E$1048576,$A$166,[1]DATA1415!$F$2:$F$1048576,$B$166)-SUMIFS([1]DATA1415!$V$2:$V$1048576,[1]DATA1415!$C$2:$C$1048576,A142,[1]DATA1415!$E$2:$E$1048576,$A$163,[1]DATA1415!$F$2:$F$1048576,$B$166)</f>
        <v>34661</v>
      </c>
      <c r="AE142" s="38">
        <f t="shared" si="251"/>
        <v>144</v>
      </c>
      <c r="AF142" s="38">
        <f>IF(VLOOKUP($A142,'[1]TRG 1415'!$A$2:$N$119,4,FALSE)&gt;0,80,0)</f>
        <v>80</v>
      </c>
      <c r="AG142" s="39">
        <f>ROUND((SUMIFS([1]DATA1415!$L$2:$L$1048576,[1]DATA1415!$C$2:$C$1048576,A142,[1]DATA1415!$E$2:$E$1048576,$A$166,[1]DATA1415!$F$2:$F$1048576,$B$166)-SUMIFS([1]DATA1415!$L$2:$L$1048576,[1]DATA1415!$C$2:$C$1048576,A142,[1]DATA1415!$E$2:$E$1048576,$A$163,[1]DATA1415!$F$2:$F$1048576,$B$166))*100/(VLOOKUP($A142,'[1]TRG 1415'!$A$2:$N$119,4,FALSE)*$H$162),0)</f>
        <v>107</v>
      </c>
      <c r="AH142" s="38">
        <f t="shared" si="252"/>
        <v>134</v>
      </c>
      <c r="AI142" s="39">
        <f t="shared" si="253"/>
        <v>120</v>
      </c>
      <c r="AJ142" s="40" t="str">
        <f t="shared" si="254"/>
        <v>A</v>
      </c>
      <c r="AK142" s="41"/>
      <c r="AL142" s="42"/>
      <c r="AM142" s="43"/>
      <c r="AN142" s="41"/>
      <c r="AO142" s="44">
        <f>VLOOKUP(A142,'[1]TRG 1415'!$A$2:$N$119,14,FALSE)</f>
        <v>10</v>
      </c>
      <c r="AS142" s="45" t="str">
        <f t="shared" si="255"/>
        <v>A</v>
      </c>
      <c r="AT142" s="41">
        <f t="shared" si="234"/>
        <v>1</v>
      </c>
      <c r="AU142" s="41" t="str">
        <f t="shared" si="232"/>
        <v/>
      </c>
      <c r="AV142" s="41" t="str">
        <f t="shared" si="233"/>
        <v/>
      </c>
      <c r="AW142" s="41">
        <f t="shared" si="256"/>
        <v>13</v>
      </c>
    </row>
    <row r="143" spans="1:50" ht="21" outlineLevel="2">
      <c r="A143" s="34">
        <v>1303</v>
      </c>
      <c r="B143" s="35" t="s">
        <v>53</v>
      </c>
      <c r="C143" s="36" t="s">
        <v>179</v>
      </c>
      <c r="D143" s="37">
        <v>100</v>
      </c>
      <c r="E143" s="38">
        <f>ROUND(VLOOKUP($A143,'[1]TRG 1415'!$A$2:$N$119,5,FALSE)/12*$B$163,0)</f>
        <v>141000</v>
      </c>
      <c r="F143" s="38">
        <f>SUMIFS([1]DATA1415!$G$2:$G$1048576,[1]DATA1415!$C$2:$C$1048576,A143,[1]DATA1415!$E$2:$E$1048576,$A$166,[1]DATA1415!$F$2:$F$1048576,$B$166)+ SUMIFS([1]DATA1415!$H$2:$H$1048576,[1]DATA1415!$C$2:$C$1048576,A143,[1]DATA1415!$E$2:$E$1048576,$A$166,[1]DATA1415!$F$2:$F$1048576,$B$166)+SUMIFS([1]DATA1415!$Q$2:$Q$1048576,[1]DATA1415!$C$2:$C$1048576,A143,[1]DATA1415!$E$2:$E$1048576,$A$166,[1]DATA1415!$F$2:$F$1048576,$B$166)-(SUMIFS([1]DATA1415!$G$2:$G$1048576,[1]DATA1415!$C$2:$C$1048576,A143,[1]DATA1415!$E$2:$E$1048576,$A$163,[1]DATA1415!$F$2:$F$1048576,$B$166)+ SUMIFS([1]DATA1415!$H$2:$H$1048576,[1]DATA1415!$C$2:$C$1048576,A143,[1]DATA1415!$E$2:$E$1048576,$A$163,[1]DATA1415!$F$2:$F$1048576,$B$166)+SUMIFS([1]DATA1415!$Q$2:$Q$1048576,[1]DATA1415!$C$2:$C$1048576,A143,[1]DATA1415!$E$2:$E$1048576,$A$163,[1]DATA1415!$F$2:$F$1048576,$B$166))</f>
        <v>277340</v>
      </c>
      <c r="G143" s="38">
        <f t="shared" si="243"/>
        <v>197</v>
      </c>
      <c r="H143" s="38">
        <f>ROUND(VLOOKUP($A143,'[1]TRG 1415'!$A$2:$N$119,6,FALSE)/12*$B$163,0)</f>
        <v>13500</v>
      </c>
      <c r="I143" s="38">
        <f>SUMIFS([1]DATA1415!$I$2:$I$1048576,[1]DATA1415!$C$2:$C$1048576,A143,[1]DATA1415!$E$2:$E$1048576,$A$166,[1]DATA1415!$F$2:$F$1048576,$B$166)+ SUMIFS([1]DATA1415!$R$2:$R$1048576,[1]DATA1415!$C$2:$C$1048576,A143,[1]DATA1415!$E$2:$E$1048576,$A$166,[1]DATA1415!$F$2:$F$1048576,$B$166)-(SUMIFS([1]DATA1415!$I$2:$I$1048576,[1]DATA1415!$C$2:$C$1048576,A143,[1]DATA1415!$E$2:$E$1048576,$A$163,[1]DATA1415!$F$2:$F$1048576,$B$166)+ SUMIFS([1]DATA1415!$R$2:$R$1048576,[1]DATA1415!$C$2:$C$1048576,A143,[1]DATA1415!$E$2:$E$1048576,$A$163,[1]DATA1415!$F$2:$F$1048576,$B$166))</f>
        <v>16527</v>
      </c>
      <c r="J143" s="38">
        <f t="shared" si="244"/>
        <v>122</v>
      </c>
      <c r="K143" s="38">
        <f>ROUND(VLOOKUP($A143,'[1]TRG 1415'!$A$2:$N$119,7,FALSE)/12*$B$163,0)</f>
        <v>750</v>
      </c>
      <c r="L143" s="38">
        <f>SUMIFS([1]DATA1415!$N$2:$N$1048576,[1]DATA1415!$C$2:$C$1048576,A143,[1]DATA1415!$E$2:$E$1048576,$A$166,[1]DATA1415!$F$2:$F$1048576,$B$166)+ SUMIFS([1]DATA1415!$S$2:$S$1048576,[1]DATA1415!$C$2:$C$1048576,A143,[1]DATA1415!$E$2:$E$1048576,$A$166,[1]DATA1415!$F$2:$F$1048576,$B$166)-(SUMIFS([1]DATA1415!$N$2:$N$1048576,[1]DATA1415!$C$2:$C$1048576,A143,[1]DATA1415!$E$2:$E$1048576,$A$163,[1]DATA1415!$F$2:$F$1048576,$B$166)+ SUMIFS([1]DATA1415!$S$2:$S$1048576,[1]DATA1415!$C$2:$C$1048576,A143,[1]DATA1415!$E$2:$E$1048576,$A$163,[1]DATA1415!$F$2:$F$1048576,$B$166))</f>
        <v>542</v>
      </c>
      <c r="M143" s="38">
        <f t="shared" si="245"/>
        <v>72</v>
      </c>
      <c r="N143" s="38">
        <f>ROUND(VLOOKUP($A143,'[1]TRG 1415'!$A$2:$N$119,8,FALSE)/12*$B$163,0)</f>
        <v>750</v>
      </c>
      <c r="O143" s="38">
        <f>SUMIFS([1]DATA1415!$M$2:$M$1048576,[1]DATA1415!$C$2:$C$1048576,A143,[1]DATA1415!$E$2:$E$1048576,$A$166,[1]DATA1415!$F$2:$F$1048576,$B$166)-SUMIFS([1]DATA1415!$M$2:$M$1048576,[1]DATA1415!$C$2:$C$1048576,A143,[1]DATA1415!$E$2:$E$1048576,$A$163,[1]DATA1415!$F$2:$F$1048576,$B$166)</f>
        <v>0</v>
      </c>
      <c r="P143" s="38">
        <f t="shared" si="246"/>
        <v>0</v>
      </c>
      <c r="Q143" s="38">
        <f>ROUND(VLOOKUP($A143,'[1]TRG 1415'!$A$2:$N$119,9,FALSE)/12*$B$163,0)</f>
        <v>1200</v>
      </c>
      <c r="R143" s="38">
        <f>SUMIFS([1]DATA1415!$U$2:$U$1048576,[1]DATA1415!$C$2:$C$1048576,A143,[1]DATA1415!$E$2:$E$1048576,$A$166,[1]DATA1415!$F$2:$F$1048576,$B$166)-SUMIFS([1]DATA1415!$U$2:$U$1048576,[1]DATA1415!$C$2:$C$1048576,A143,[1]DATA1415!$E$2:$E$1048576,$A$163,[1]DATA1415!$F$2:$F$1048576,$B$166)</f>
        <v>0</v>
      </c>
      <c r="S143" s="38">
        <f t="shared" si="247"/>
        <v>0</v>
      </c>
      <c r="T143" s="38">
        <f>ROUND(VLOOKUP($A143,'[1]TRG 1415'!$A$2:$N$119,11,FALSE)/12*$B$163,0)</f>
        <v>3000</v>
      </c>
      <c r="U143" s="38">
        <f>SUMIFS([1]DATA1415!$Y$2:$Y$1048576,[1]DATA1415!$C$2:$C$1048576,A143,[1]DATA1415!$E$2:$E$1048576,$A$166,[1]DATA1415!$F$2:$F$1048576,$B$166)-SUMIFS([1]DATA1415!$Y$2:$Y$1048576,[1]DATA1415!$C$2:$C$1048576,A143,[1]DATA1415!$E$2:$E$1048576,$A$163,[1]DATA1415!$F$2:$F$1048576,$B$166)</f>
        <v>3172</v>
      </c>
      <c r="V143" s="38">
        <f t="shared" si="248"/>
        <v>106</v>
      </c>
      <c r="W143" s="38">
        <f>ROUND(VLOOKUP($A143,'[1]TRG 1415'!$A$2:$N$119,10,FALSE)/12*$B$163,0)</f>
        <v>1500</v>
      </c>
      <c r="X143" s="38">
        <f>SUMIFS([1]DATA1415!$X$2:$X$1048576,[1]DATA1415!$C$2:$C$1048576,A143,[1]DATA1415!$E$2:$E$1048576,$A$166,[1]DATA1415!$F$2:$F$1048576,$B$166)-SUMIFS([1]DATA1415!$X$2:$X$1048576,[1]DATA1415!$C$2:$C$1048576,A143,[1]DATA1415!$E$2:$E$1048576,$A$163,[1]DATA1415!$F$2:$F$1048576,$B$166)</f>
        <v>0</v>
      </c>
      <c r="Y143" s="38">
        <f t="shared" si="249"/>
        <v>0</v>
      </c>
      <c r="Z143" s="38">
        <f>ROUND(VLOOKUP($A143,'[1]TRG 1415'!$A$2:$N$119,12,FALSE)/12*$B$163,0)</f>
        <v>900</v>
      </c>
      <c r="AA143" s="38">
        <f>SUMIFS([1]DATA1415!$Z$2:$Z$1048576,[1]DATA1415!$C$2:$C$1048576,A143,[1]DATA1415!$E$2:$E$1048576,$A$166,[1]DATA1415!$F$2:$F$1048576,$B$166)-SUMIFS([1]DATA1415!$Z$2:$Z$1048576,[1]DATA1415!$C$2:$C$1048576,A143,[1]DATA1415!$E$2:$E$1048576,$A$163,[1]DATA1415!$F$2:$F$1048576,$B$166)</f>
        <v>802</v>
      </c>
      <c r="AB143" s="38">
        <f t="shared" si="250"/>
        <v>89</v>
      </c>
      <c r="AC143" s="38">
        <f>ROUND(VLOOKUP($A143,'[1]TRG 1415'!$A$2:$N$119,13,FALSE)/12*$B$163,0)</f>
        <v>57000</v>
      </c>
      <c r="AD143" s="38">
        <f>SUMIFS([1]DATA1415!$V$2:$V$1048576,[1]DATA1415!$C$2:$C$1048576,A143,[1]DATA1415!$E$2:$E$1048576,$A$166,[1]DATA1415!$F$2:$F$1048576,$B$166)-SUMIFS([1]DATA1415!$V$2:$V$1048576,[1]DATA1415!$C$2:$C$1048576,A143,[1]DATA1415!$E$2:$E$1048576,$A$163,[1]DATA1415!$F$2:$F$1048576,$B$166)</f>
        <v>81268</v>
      </c>
      <c r="AE143" s="38">
        <f t="shared" si="251"/>
        <v>143</v>
      </c>
      <c r="AF143" s="38">
        <f>IF(VLOOKUP($A143,'[1]TRG 1415'!$A$2:$N$119,4,FALSE)&gt;0,80,0)</f>
        <v>80</v>
      </c>
      <c r="AG143" s="39">
        <f>ROUND((SUMIFS([1]DATA1415!$L$2:$L$1048576,[1]DATA1415!$C$2:$C$1048576,A143,[1]DATA1415!$E$2:$E$1048576,$A$166,[1]DATA1415!$F$2:$F$1048576,$B$166)-SUMIFS([1]DATA1415!$L$2:$L$1048576,[1]DATA1415!$C$2:$C$1048576,A143,[1]DATA1415!$E$2:$E$1048576,$A$163,[1]DATA1415!$F$2:$F$1048576,$B$166))*100/(VLOOKUP($A143,'[1]TRG 1415'!$A$2:$N$119,4,FALSE)*$H$162),0)</f>
        <v>59</v>
      </c>
      <c r="AH143" s="38">
        <f t="shared" si="252"/>
        <v>74</v>
      </c>
      <c r="AI143" s="39">
        <f t="shared" si="253"/>
        <v>80</v>
      </c>
      <c r="AJ143" s="40" t="str">
        <f t="shared" si="254"/>
        <v>B</v>
      </c>
      <c r="AK143" s="41"/>
      <c r="AL143" s="42"/>
      <c r="AM143" s="43"/>
      <c r="AN143" s="41"/>
      <c r="AO143" s="44">
        <f>VLOOKUP(A143,'[1]TRG 1415'!$A$2:$N$119,14,FALSE)</f>
        <v>10</v>
      </c>
      <c r="AS143" s="45" t="str">
        <f t="shared" si="255"/>
        <v>B</v>
      </c>
      <c r="AT143" s="41" t="str">
        <f t="shared" si="234"/>
        <v/>
      </c>
      <c r="AU143" s="41">
        <f t="shared" si="232"/>
        <v>1</v>
      </c>
      <c r="AV143" s="41" t="str">
        <f t="shared" si="233"/>
        <v/>
      </c>
      <c r="AW143" s="41">
        <f t="shared" si="256"/>
        <v>13</v>
      </c>
    </row>
    <row r="144" spans="1:50" ht="21" outlineLevel="2">
      <c r="A144" s="34">
        <v>1304</v>
      </c>
      <c r="B144" s="35" t="s">
        <v>71</v>
      </c>
      <c r="C144" s="36" t="s">
        <v>179</v>
      </c>
      <c r="D144" s="37">
        <v>50</v>
      </c>
      <c r="E144" s="38">
        <f>ROUND(VLOOKUP($A144,'[1]TRG 1415'!$A$2:$N$119,5,FALSE)/12*$B$163,0)</f>
        <v>57000</v>
      </c>
      <c r="F144" s="38">
        <f>SUMIFS([1]DATA1415!$G$2:$G$1048576,[1]DATA1415!$C$2:$C$1048576,A144,[1]DATA1415!$E$2:$E$1048576,$A$166,[1]DATA1415!$F$2:$F$1048576,$B$166)+ SUMIFS([1]DATA1415!$H$2:$H$1048576,[1]DATA1415!$C$2:$C$1048576,A144,[1]DATA1415!$E$2:$E$1048576,$A$166,[1]DATA1415!$F$2:$F$1048576,$B$166)+SUMIFS([1]DATA1415!$Q$2:$Q$1048576,[1]DATA1415!$C$2:$C$1048576,A144,[1]DATA1415!$E$2:$E$1048576,$A$166,[1]DATA1415!$F$2:$F$1048576,$B$166)-(SUMIFS([1]DATA1415!$G$2:$G$1048576,[1]DATA1415!$C$2:$C$1048576,A144,[1]DATA1415!$E$2:$E$1048576,$A$163,[1]DATA1415!$F$2:$F$1048576,$B$166)+ SUMIFS([1]DATA1415!$H$2:$H$1048576,[1]DATA1415!$C$2:$C$1048576,A144,[1]DATA1415!$E$2:$E$1048576,$A$163,[1]DATA1415!$F$2:$F$1048576,$B$166)+SUMIFS([1]DATA1415!$Q$2:$Q$1048576,[1]DATA1415!$C$2:$C$1048576,A144,[1]DATA1415!$E$2:$E$1048576,$A$163,[1]DATA1415!$F$2:$F$1048576,$B$166))</f>
        <v>80967</v>
      </c>
      <c r="G144" s="38">
        <f t="shared" si="243"/>
        <v>142</v>
      </c>
      <c r="H144" s="38">
        <f>ROUND(VLOOKUP($A144,'[1]TRG 1415'!$A$2:$N$119,6,FALSE)/12*$B$163,0)</f>
        <v>6900</v>
      </c>
      <c r="I144" s="38">
        <f>SUMIFS([1]DATA1415!$I$2:$I$1048576,[1]DATA1415!$C$2:$C$1048576,A144,[1]DATA1415!$E$2:$E$1048576,$A$166,[1]DATA1415!$F$2:$F$1048576,$B$166)+ SUMIFS([1]DATA1415!$R$2:$R$1048576,[1]DATA1415!$C$2:$C$1048576,A144,[1]DATA1415!$E$2:$E$1048576,$A$166,[1]DATA1415!$F$2:$F$1048576,$B$166)-(SUMIFS([1]DATA1415!$I$2:$I$1048576,[1]DATA1415!$C$2:$C$1048576,A144,[1]DATA1415!$E$2:$E$1048576,$A$163,[1]DATA1415!$F$2:$F$1048576,$B$166)+ SUMIFS([1]DATA1415!$R$2:$R$1048576,[1]DATA1415!$C$2:$C$1048576,A144,[1]DATA1415!$E$2:$E$1048576,$A$163,[1]DATA1415!$F$2:$F$1048576,$B$166))</f>
        <v>10651</v>
      </c>
      <c r="J144" s="38">
        <f t="shared" si="244"/>
        <v>154</v>
      </c>
      <c r="K144" s="38">
        <f>ROUND(VLOOKUP($A144,'[1]TRG 1415'!$A$2:$N$119,7,FALSE)/12*$B$163,0)</f>
        <v>1200</v>
      </c>
      <c r="L144" s="38">
        <f>SUMIFS([1]DATA1415!$N$2:$N$1048576,[1]DATA1415!$C$2:$C$1048576,A144,[1]DATA1415!$E$2:$E$1048576,$A$166,[1]DATA1415!$F$2:$F$1048576,$B$166)+ SUMIFS([1]DATA1415!$S$2:$S$1048576,[1]DATA1415!$C$2:$C$1048576,A144,[1]DATA1415!$E$2:$E$1048576,$A$166,[1]DATA1415!$F$2:$F$1048576,$B$166)-(SUMIFS([1]DATA1415!$N$2:$N$1048576,[1]DATA1415!$C$2:$C$1048576,A144,[1]DATA1415!$E$2:$E$1048576,$A$163,[1]DATA1415!$F$2:$F$1048576,$B$166)+ SUMIFS([1]DATA1415!$S$2:$S$1048576,[1]DATA1415!$C$2:$C$1048576,A144,[1]DATA1415!$E$2:$E$1048576,$A$163,[1]DATA1415!$F$2:$F$1048576,$B$166))</f>
        <v>1138</v>
      </c>
      <c r="M144" s="38">
        <f t="shared" si="245"/>
        <v>95</v>
      </c>
      <c r="N144" s="38">
        <f>ROUND(VLOOKUP($A144,'[1]TRG 1415'!$A$2:$N$119,8,FALSE)/12*$B$163,0)</f>
        <v>600</v>
      </c>
      <c r="O144" s="38">
        <f>SUMIFS([1]DATA1415!$M$2:$M$1048576,[1]DATA1415!$C$2:$C$1048576,A144,[1]DATA1415!$E$2:$E$1048576,$A$166,[1]DATA1415!$F$2:$F$1048576,$B$166)-SUMIFS([1]DATA1415!$M$2:$M$1048576,[1]DATA1415!$C$2:$C$1048576,A144,[1]DATA1415!$E$2:$E$1048576,$A$163,[1]DATA1415!$F$2:$F$1048576,$B$166)</f>
        <v>306</v>
      </c>
      <c r="P144" s="38">
        <f t="shared" si="246"/>
        <v>51</v>
      </c>
      <c r="Q144" s="38">
        <f>ROUND(VLOOKUP($A144,'[1]TRG 1415'!$A$2:$N$119,9,FALSE)/12*$B$163,0)</f>
        <v>1800</v>
      </c>
      <c r="R144" s="38">
        <f>SUMIFS([1]DATA1415!$U$2:$U$1048576,[1]DATA1415!$C$2:$C$1048576,A144,[1]DATA1415!$E$2:$E$1048576,$A$166,[1]DATA1415!$F$2:$F$1048576,$B$166)-SUMIFS([1]DATA1415!$U$2:$U$1048576,[1]DATA1415!$C$2:$C$1048576,A144,[1]DATA1415!$E$2:$E$1048576,$A$163,[1]DATA1415!$F$2:$F$1048576,$B$166)</f>
        <v>3958</v>
      </c>
      <c r="S144" s="38">
        <f t="shared" si="247"/>
        <v>220</v>
      </c>
      <c r="T144" s="38">
        <f>ROUND(VLOOKUP($A144,'[1]TRG 1415'!$A$2:$N$119,11,FALSE)/12*$B$163,0)</f>
        <v>300</v>
      </c>
      <c r="U144" s="38">
        <f>SUMIFS([1]DATA1415!$Y$2:$Y$1048576,[1]DATA1415!$C$2:$C$1048576,A144,[1]DATA1415!$E$2:$E$1048576,$A$166,[1]DATA1415!$F$2:$F$1048576,$B$166)-SUMIFS([1]DATA1415!$Y$2:$Y$1048576,[1]DATA1415!$C$2:$C$1048576,A144,[1]DATA1415!$E$2:$E$1048576,$A$163,[1]DATA1415!$F$2:$F$1048576,$B$166)</f>
        <v>60</v>
      </c>
      <c r="V144" s="38">
        <f t="shared" si="248"/>
        <v>20</v>
      </c>
      <c r="W144" s="38">
        <f>ROUND(VLOOKUP($A144,'[1]TRG 1415'!$A$2:$N$119,10,FALSE)/12*$B$163,0)</f>
        <v>900</v>
      </c>
      <c r="X144" s="38">
        <f>SUMIFS([1]DATA1415!$X$2:$X$1048576,[1]DATA1415!$C$2:$C$1048576,A144,[1]DATA1415!$E$2:$E$1048576,$A$166,[1]DATA1415!$F$2:$F$1048576,$B$166)-SUMIFS([1]DATA1415!$X$2:$X$1048576,[1]DATA1415!$C$2:$C$1048576,A144,[1]DATA1415!$E$2:$E$1048576,$A$163,[1]DATA1415!$F$2:$F$1048576,$B$166)</f>
        <v>479</v>
      </c>
      <c r="Y144" s="38">
        <f t="shared" si="249"/>
        <v>53</v>
      </c>
      <c r="Z144" s="38">
        <f>ROUND(VLOOKUP($A144,'[1]TRG 1415'!$A$2:$N$119,12,FALSE)/12*$B$163,0)</f>
        <v>242</v>
      </c>
      <c r="AA144" s="38">
        <f>SUMIFS([1]DATA1415!$Z$2:$Z$1048576,[1]DATA1415!$C$2:$C$1048576,A144,[1]DATA1415!$E$2:$E$1048576,$A$166,[1]DATA1415!$F$2:$F$1048576,$B$166)-SUMIFS([1]DATA1415!$Z$2:$Z$1048576,[1]DATA1415!$C$2:$C$1048576,A144,[1]DATA1415!$E$2:$E$1048576,$A$163,[1]DATA1415!$F$2:$F$1048576,$B$166)</f>
        <v>0</v>
      </c>
      <c r="AB144" s="38">
        <f t="shared" si="250"/>
        <v>0</v>
      </c>
      <c r="AC144" s="38">
        <f>ROUND(VLOOKUP($A144,'[1]TRG 1415'!$A$2:$N$119,13,FALSE)/12*$B$163,0)</f>
        <v>37500</v>
      </c>
      <c r="AD144" s="38">
        <f>SUMIFS([1]DATA1415!$V$2:$V$1048576,[1]DATA1415!$C$2:$C$1048576,A144,[1]DATA1415!$E$2:$E$1048576,$A$166,[1]DATA1415!$F$2:$F$1048576,$B$166)-SUMIFS([1]DATA1415!$V$2:$V$1048576,[1]DATA1415!$C$2:$C$1048576,A144,[1]DATA1415!$E$2:$E$1048576,$A$163,[1]DATA1415!$F$2:$F$1048576,$B$166)</f>
        <v>39086</v>
      </c>
      <c r="AE144" s="38">
        <f t="shared" si="251"/>
        <v>104</v>
      </c>
      <c r="AF144" s="38">
        <f>IF(VLOOKUP($A144,'[1]TRG 1415'!$A$2:$N$119,4,FALSE)&gt;0,80,0)</f>
        <v>80</v>
      </c>
      <c r="AG144" s="39">
        <f>ROUND((SUMIFS([1]DATA1415!$L$2:$L$1048576,[1]DATA1415!$C$2:$C$1048576,A144,[1]DATA1415!$E$2:$E$1048576,$A$166,[1]DATA1415!$F$2:$F$1048576,$B$166)-SUMIFS([1]DATA1415!$L$2:$L$1048576,[1]DATA1415!$C$2:$C$1048576,A144,[1]DATA1415!$E$2:$E$1048576,$A$163,[1]DATA1415!$F$2:$F$1048576,$B$166))*100/(VLOOKUP($A144,'[1]TRG 1415'!$A$2:$N$119,4,FALSE)*$H$162),0)</f>
        <v>144</v>
      </c>
      <c r="AH144" s="38">
        <f t="shared" si="252"/>
        <v>180</v>
      </c>
      <c r="AI144" s="39">
        <f t="shared" si="253"/>
        <v>102</v>
      </c>
      <c r="AJ144" s="40" t="str">
        <f t="shared" si="254"/>
        <v>A</v>
      </c>
      <c r="AK144" s="41"/>
      <c r="AL144" s="42"/>
      <c r="AM144" s="43"/>
      <c r="AN144" s="41"/>
      <c r="AO144" s="44">
        <f>VLOOKUP(A144,'[1]TRG 1415'!$A$2:$N$119,14,FALSE)</f>
        <v>10</v>
      </c>
      <c r="AS144" s="45" t="str">
        <f t="shared" si="255"/>
        <v>A</v>
      </c>
      <c r="AT144" s="41">
        <f t="shared" si="234"/>
        <v>1</v>
      </c>
      <c r="AU144" s="41" t="str">
        <f t="shared" si="232"/>
        <v/>
      </c>
      <c r="AV144" s="41" t="str">
        <f t="shared" si="233"/>
        <v/>
      </c>
      <c r="AW144" s="41">
        <f t="shared" si="256"/>
        <v>13</v>
      </c>
    </row>
    <row r="145" spans="1:49" ht="21" outlineLevel="2">
      <c r="A145" s="34">
        <v>1305</v>
      </c>
      <c r="B145" s="35" t="s">
        <v>180</v>
      </c>
      <c r="C145" s="36" t="s">
        <v>181</v>
      </c>
      <c r="D145" s="37">
        <v>0</v>
      </c>
      <c r="E145" s="38">
        <f>ROUND(VLOOKUP($A145,'[1]TRG 1415'!$A$2:$N$119,5,FALSE)/12*$B$163,0)</f>
        <v>36000</v>
      </c>
      <c r="F145" s="38">
        <f>SUMIFS([1]DATA1415!$G$2:$G$1048576,[1]DATA1415!$C$2:$C$1048576,A145,[1]DATA1415!$E$2:$E$1048576,$A$166,[1]DATA1415!$F$2:$F$1048576,$B$166)+ SUMIFS([1]DATA1415!$H$2:$H$1048576,[1]DATA1415!$C$2:$C$1048576,A145,[1]DATA1415!$E$2:$E$1048576,$A$166,[1]DATA1415!$F$2:$F$1048576,$B$166)+SUMIFS([1]DATA1415!$Q$2:$Q$1048576,[1]DATA1415!$C$2:$C$1048576,A145,[1]DATA1415!$E$2:$E$1048576,$A$166,[1]DATA1415!$F$2:$F$1048576,$B$166)-(SUMIFS([1]DATA1415!$G$2:$G$1048576,[1]DATA1415!$C$2:$C$1048576,A145,[1]DATA1415!$E$2:$E$1048576,$A$163,[1]DATA1415!$F$2:$F$1048576,$B$166)+ SUMIFS([1]DATA1415!$H$2:$H$1048576,[1]DATA1415!$C$2:$C$1048576,A145,[1]DATA1415!$E$2:$E$1048576,$A$163,[1]DATA1415!$F$2:$F$1048576,$B$166)+SUMIFS([1]DATA1415!$Q$2:$Q$1048576,[1]DATA1415!$C$2:$C$1048576,A145,[1]DATA1415!$E$2:$E$1048576,$A$163,[1]DATA1415!$F$2:$F$1048576,$B$166))</f>
        <v>54455</v>
      </c>
      <c r="G145" s="38">
        <f t="shared" si="243"/>
        <v>151</v>
      </c>
      <c r="H145" s="38">
        <f>ROUND(VLOOKUP($A145,'[1]TRG 1415'!$A$2:$N$119,6,FALSE)/12*$B$163,0)</f>
        <v>0</v>
      </c>
      <c r="I145" s="38">
        <f>SUMIFS([1]DATA1415!$I$2:$I$1048576,[1]DATA1415!$C$2:$C$1048576,A145,[1]DATA1415!$E$2:$E$1048576,$A$166,[1]DATA1415!$F$2:$F$1048576,$B$166)+ SUMIFS([1]DATA1415!$R$2:$R$1048576,[1]DATA1415!$C$2:$C$1048576,A145,[1]DATA1415!$E$2:$E$1048576,$A$166,[1]DATA1415!$F$2:$F$1048576,$B$166)-(SUMIFS([1]DATA1415!$I$2:$I$1048576,[1]DATA1415!$C$2:$C$1048576,A145,[1]DATA1415!$E$2:$E$1048576,$A$163,[1]DATA1415!$F$2:$F$1048576,$B$166)+ SUMIFS([1]DATA1415!$R$2:$R$1048576,[1]DATA1415!$C$2:$C$1048576,A145,[1]DATA1415!$E$2:$E$1048576,$A$163,[1]DATA1415!$F$2:$F$1048576,$B$166))</f>
        <v>0</v>
      </c>
      <c r="J145" s="38">
        <f t="shared" si="244"/>
        <v>0</v>
      </c>
      <c r="K145" s="38">
        <f>ROUND(VLOOKUP($A145,'[1]TRG 1415'!$A$2:$N$119,7,FALSE)/12*$B$163,0)</f>
        <v>0</v>
      </c>
      <c r="L145" s="38">
        <f>SUMIFS([1]DATA1415!$N$2:$N$1048576,[1]DATA1415!$C$2:$C$1048576,A145,[1]DATA1415!$E$2:$E$1048576,$A$166,[1]DATA1415!$F$2:$F$1048576,$B$166)+ SUMIFS([1]DATA1415!$S$2:$S$1048576,[1]DATA1415!$C$2:$C$1048576,A145,[1]DATA1415!$E$2:$E$1048576,$A$166,[1]DATA1415!$F$2:$F$1048576,$B$166)-(SUMIFS([1]DATA1415!$N$2:$N$1048576,[1]DATA1415!$C$2:$C$1048576,A145,[1]DATA1415!$E$2:$E$1048576,$A$163,[1]DATA1415!$F$2:$F$1048576,$B$166)+ SUMIFS([1]DATA1415!$S$2:$S$1048576,[1]DATA1415!$C$2:$C$1048576,A145,[1]DATA1415!$E$2:$E$1048576,$A$163,[1]DATA1415!$F$2:$F$1048576,$B$166))</f>
        <v>0</v>
      </c>
      <c r="M145" s="38">
        <f t="shared" si="245"/>
        <v>0</v>
      </c>
      <c r="N145" s="38">
        <f>ROUND(VLOOKUP($A145,'[1]TRG 1415'!$A$2:$N$119,8,FALSE)/12*$B$163,0)</f>
        <v>0</v>
      </c>
      <c r="O145" s="38">
        <f>SUMIFS([1]DATA1415!$M$2:$M$1048576,[1]DATA1415!$C$2:$C$1048576,A145,[1]DATA1415!$E$2:$E$1048576,$A$166,[1]DATA1415!$F$2:$F$1048576,$B$166)-SUMIFS([1]DATA1415!$M$2:$M$1048576,[1]DATA1415!$C$2:$C$1048576,A145,[1]DATA1415!$E$2:$E$1048576,$A$163,[1]DATA1415!$F$2:$F$1048576,$B$166)</f>
        <v>0</v>
      </c>
      <c r="P145" s="38">
        <f t="shared" si="246"/>
        <v>0</v>
      </c>
      <c r="Q145" s="38">
        <f>ROUND(VLOOKUP($A145,'[1]TRG 1415'!$A$2:$N$119,9,FALSE)/12*$B$163,0)</f>
        <v>0</v>
      </c>
      <c r="R145" s="38">
        <f>SUMIFS([1]DATA1415!$U$2:$U$1048576,[1]DATA1415!$C$2:$C$1048576,A145,[1]DATA1415!$E$2:$E$1048576,$A$166,[1]DATA1415!$F$2:$F$1048576,$B$166)-SUMIFS([1]DATA1415!$U$2:$U$1048576,[1]DATA1415!$C$2:$C$1048576,A145,[1]DATA1415!$E$2:$E$1048576,$A$163,[1]DATA1415!$F$2:$F$1048576,$B$166)</f>
        <v>0</v>
      </c>
      <c r="S145" s="38">
        <f t="shared" si="247"/>
        <v>0</v>
      </c>
      <c r="T145" s="38">
        <f>ROUND(VLOOKUP($A145,'[1]TRG 1415'!$A$2:$N$119,11,FALSE)/12*$B$163,0)</f>
        <v>0</v>
      </c>
      <c r="U145" s="38">
        <f>SUMIFS([1]DATA1415!$Y$2:$Y$1048576,[1]DATA1415!$C$2:$C$1048576,A145,[1]DATA1415!$E$2:$E$1048576,$A$166,[1]DATA1415!$F$2:$F$1048576,$B$166)-SUMIFS([1]DATA1415!$Y$2:$Y$1048576,[1]DATA1415!$C$2:$C$1048576,A145,[1]DATA1415!$E$2:$E$1048576,$A$163,[1]DATA1415!$F$2:$F$1048576,$B$166)</f>
        <v>0</v>
      </c>
      <c r="V145" s="38">
        <f t="shared" si="248"/>
        <v>0</v>
      </c>
      <c r="W145" s="38">
        <f>ROUND(VLOOKUP($A145,'[1]TRG 1415'!$A$2:$N$119,10,FALSE)/12*$B$163,0)</f>
        <v>0</v>
      </c>
      <c r="X145" s="38">
        <f>SUMIFS([1]DATA1415!$X$2:$X$1048576,[1]DATA1415!$C$2:$C$1048576,A145,[1]DATA1415!$E$2:$E$1048576,$A$166,[1]DATA1415!$F$2:$F$1048576,$B$166)-SUMIFS([1]DATA1415!$X$2:$X$1048576,[1]DATA1415!$C$2:$C$1048576,A145,[1]DATA1415!$E$2:$E$1048576,$A$163,[1]DATA1415!$F$2:$F$1048576,$B$166)</f>
        <v>0</v>
      </c>
      <c r="Y145" s="38">
        <f t="shared" si="249"/>
        <v>0</v>
      </c>
      <c r="Z145" s="38">
        <f>ROUND(VLOOKUP($A145,'[1]TRG 1415'!$A$2:$N$119,12,FALSE)/12*$B$163,0)</f>
        <v>0</v>
      </c>
      <c r="AA145" s="38">
        <f>SUMIFS([1]DATA1415!$Z$2:$Z$1048576,[1]DATA1415!$C$2:$C$1048576,A145,[1]DATA1415!$E$2:$E$1048576,$A$166,[1]DATA1415!$F$2:$F$1048576,$B$166)-SUMIFS([1]DATA1415!$Z$2:$Z$1048576,[1]DATA1415!$C$2:$C$1048576,A145,[1]DATA1415!$E$2:$E$1048576,$A$163,[1]DATA1415!$F$2:$F$1048576,$B$166)</f>
        <v>0</v>
      </c>
      <c r="AB145" s="38">
        <f t="shared" si="250"/>
        <v>0</v>
      </c>
      <c r="AC145" s="38">
        <f>ROUND(VLOOKUP($A145,'[1]TRG 1415'!$A$2:$N$119,13,FALSE)/12*$B$163,0)</f>
        <v>0</v>
      </c>
      <c r="AD145" s="38">
        <f>SUMIFS([1]DATA1415!$V$2:$V$1048576,[1]DATA1415!$C$2:$C$1048576,A145,[1]DATA1415!$E$2:$E$1048576,$A$166,[1]DATA1415!$F$2:$F$1048576,$B$166)-SUMIFS([1]DATA1415!$V$2:$V$1048576,[1]DATA1415!$C$2:$C$1048576,A145,[1]DATA1415!$E$2:$E$1048576,$A$163,[1]DATA1415!$F$2:$F$1048576,$B$166)</f>
        <v>5329</v>
      </c>
      <c r="AE145" s="38">
        <f t="shared" si="251"/>
        <v>0</v>
      </c>
      <c r="AF145" s="38">
        <f>IF(VLOOKUP($A145,'[1]TRG 1415'!$A$2:$N$119,4,FALSE)&gt;0,80,0)</f>
        <v>0</v>
      </c>
      <c r="AG145" s="39">
        <v>0</v>
      </c>
      <c r="AH145" s="38">
        <f t="shared" si="252"/>
        <v>0</v>
      </c>
      <c r="AI145" s="39">
        <f t="shared" si="253"/>
        <v>151</v>
      </c>
      <c r="AJ145" s="40" t="str">
        <f t="shared" si="254"/>
        <v>A</v>
      </c>
      <c r="AK145" s="41"/>
      <c r="AL145" s="42"/>
      <c r="AM145" s="43"/>
      <c r="AN145" s="41"/>
      <c r="AO145" s="44">
        <f>VLOOKUP(A145,'[1]TRG 1415'!$A$2:$N$119,14,FALSE)</f>
        <v>1</v>
      </c>
      <c r="AS145" s="45" t="str">
        <f t="shared" si="255"/>
        <v>A</v>
      </c>
      <c r="AT145" s="41">
        <f t="shared" si="234"/>
        <v>1</v>
      </c>
      <c r="AU145" s="41" t="str">
        <f t="shared" si="232"/>
        <v/>
      </c>
      <c r="AV145" s="41" t="str">
        <f t="shared" si="233"/>
        <v/>
      </c>
      <c r="AW145" s="41">
        <f t="shared" si="256"/>
        <v>13</v>
      </c>
    </row>
    <row r="146" spans="1:49" ht="21" outlineLevel="2">
      <c r="A146" s="34">
        <v>1306</v>
      </c>
      <c r="B146" s="35" t="s">
        <v>55</v>
      </c>
      <c r="C146" s="36" t="s">
        <v>182</v>
      </c>
      <c r="D146" s="37">
        <v>50</v>
      </c>
      <c r="E146" s="38">
        <f>ROUND(VLOOKUP($A146,'[1]TRG 1415'!$A$2:$N$119,5,FALSE)/12*$B$163,0)</f>
        <v>105000</v>
      </c>
      <c r="F146" s="38">
        <f>SUMIFS([1]DATA1415!$G$2:$G$1048576,[1]DATA1415!$C$2:$C$1048576,A146,[1]DATA1415!$E$2:$E$1048576,$A$166,[1]DATA1415!$F$2:$F$1048576,$B$166)+ SUMIFS([1]DATA1415!$H$2:$H$1048576,[1]DATA1415!$C$2:$C$1048576,A146,[1]DATA1415!$E$2:$E$1048576,$A$166,[1]DATA1415!$F$2:$F$1048576,$B$166)+SUMIFS([1]DATA1415!$Q$2:$Q$1048576,[1]DATA1415!$C$2:$C$1048576,A146,[1]DATA1415!$E$2:$E$1048576,$A$166,[1]DATA1415!$F$2:$F$1048576,$B$166)-(SUMIFS([1]DATA1415!$G$2:$G$1048576,[1]DATA1415!$C$2:$C$1048576,A146,[1]DATA1415!$E$2:$E$1048576,$A$163,[1]DATA1415!$F$2:$F$1048576,$B$166)+ SUMIFS([1]DATA1415!$H$2:$H$1048576,[1]DATA1415!$C$2:$C$1048576,A146,[1]DATA1415!$E$2:$E$1048576,$A$163,[1]DATA1415!$F$2:$F$1048576,$B$166)+SUMIFS([1]DATA1415!$Q$2:$Q$1048576,[1]DATA1415!$C$2:$C$1048576,A146,[1]DATA1415!$E$2:$E$1048576,$A$163,[1]DATA1415!$F$2:$F$1048576,$B$166))</f>
        <v>141019</v>
      </c>
      <c r="G146" s="38">
        <f t="shared" si="243"/>
        <v>134</v>
      </c>
      <c r="H146" s="38">
        <f>ROUND(VLOOKUP($A146,'[1]TRG 1415'!$A$2:$N$119,6,FALSE)/12*$B$163,0)</f>
        <v>8100</v>
      </c>
      <c r="I146" s="38">
        <f>SUMIFS([1]DATA1415!$I$2:$I$1048576,[1]DATA1415!$C$2:$C$1048576,A146,[1]DATA1415!$E$2:$E$1048576,$A$166,[1]DATA1415!$F$2:$F$1048576,$B$166)+ SUMIFS([1]DATA1415!$R$2:$R$1048576,[1]DATA1415!$C$2:$C$1048576,A146,[1]DATA1415!$E$2:$E$1048576,$A$166,[1]DATA1415!$F$2:$F$1048576,$B$166)-(SUMIFS([1]DATA1415!$I$2:$I$1048576,[1]DATA1415!$C$2:$C$1048576,A146,[1]DATA1415!$E$2:$E$1048576,$A$163,[1]DATA1415!$F$2:$F$1048576,$B$166)+ SUMIFS([1]DATA1415!$R$2:$R$1048576,[1]DATA1415!$C$2:$C$1048576,A146,[1]DATA1415!$E$2:$E$1048576,$A$163,[1]DATA1415!$F$2:$F$1048576,$B$166))</f>
        <v>8912</v>
      </c>
      <c r="J146" s="38">
        <f t="shared" si="244"/>
        <v>110</v>
      </c>
      <c r="K146" s="38">
        <f>ROUND(VLOOKUP($A146,'[1]TRG 1415'!$A$2:$N$119,7,FALSE)/12*$B$163,0)</f>
        <v>300</v>
      </c>
      <c r="L146" s="38">
        <f>SUMIFS([1]DATA1415!$N$2:$N$1048576,[1]DATA1415!$C$2:$C$1048576,A146,[1]DATA1415!$E$2:$E$1048576,$A$166,[1]DATA1415!$F$2:$F$1048576,$B$166)+ SUMIFS([1]DATA1415!$S$2:$S$1048576,[1]DATA1415!$C$2:$C$1048576,A146,[1]DATA1415!$E$2:$E$1048576,$A$166,[1]DATA1415!$F$2:$F$1048576,$B$166)-(SUMIFS([1]DATA1415!$N$2:$N$1048576,[1]DATA1415!$C$2:$C$1048576,A146,[1]DATA1415!$E$2:$E$1048576,$A$163,[1]DATA1415!$F$2:$F$1048576,$B$166)+ SUMIFS([1]DATA1415!$S$2:$S$1048576,[1]DATA1415!$C$2:$C$1048576,A146,[1]DATA1415!$E$2:$E$1048576,$A$163,[1]DATA1415!$F$2:$F$1048576,$B$166))</f>
        <v>7</v>
      </c>
      <c r="M146" s="38">
        <f t="shared" si="245"/>
        <v>2</v>
      </c>
      <c r="N146" s="38">
        <f>ROUND(VLOOKUP($A146,'[1]TRG 1415'!$A$2:$N$119,8,FALSE)/12*$B$163,0)</f>
        <v>392</v>
      </c>
      <c r="O146" s="38">
        <f>SUMIFS([1]DATA1415!$M$2:$M$1048576,[1]DATA1415!$C$2:$C$1048576,A146,[1]DATA1415!$E$2:$E$1048576,$A$166,[1]DATA1415!$F$2:$F$1048576,$B$166)-SUMIFS([1]DATA1415!$M$2:$M$1048576,[1]DATA1415!$C$2:$C$1048576,A146,[1]DATA1415!$E$2:$E$1048576,$A$163,[1]DATA1415!$F$2:$F$1048576,$B$166)</f>
        <v>689</v>
      </c>
      <c r="P146" s="38">
        <f t="shared" si="246"/>
        <v>176</v>
      </c>
      <c r="Q146" s="38">
        <f>ROUND(VLOOKUP($A146,'[1]TRG 1415'!$A$2:$N$119,9,FALSE)/12*$B$163,0)</f>
        <v>600</v>
      </c>
      <c r="R146" s="38">
        <f>SUMIFS([1]DATA1415!$U$2:$U$1048576,[1]DATA1415!$C$2:$C$1048576,A146,[1]DATA1415!$E$2:$E$1048576,$A$166,[1]DATA1415!$F$2:$F$1048576,$B$166)-SUMIFS([1]DATA1415!$U$2:$U$1048576,[1]DATA1415!$C$2:$C$1048576,A146,[1]DATA1415!$E$2:$E$1048576,$A$163,[1]DATA1415!$F$2:$F$1048576,$B$166)</f>
        <v>596</v>
      </c>
      <c r="S146" s="38">
        <f t="shared" si="247"/>
        <v>99</v>
      </c>
      <c r="T146" s="38">
        <f>ROUND(VLOOKUP($A146,'[1]TRG 1415'!$A$2:$N$119,11,FALSE)/12*$B$163,0)</f>
        <v>1500</v>
      </c>
      <c r="U146" s="38">
        <f>SUMIFS([1]DATA1415!$Y$2:$Y$1048576,[1]DATA1415!$C$2:$C$1048576,A146,[1]DATA1415!$E$2:$E$1048576,$A$166,[1]DATA1415!$F$2:$F$1048576,$B$166)-SUMIFS([1]DATA1415!$Y$2:$Y$1048576,[1]DATA1415!$C$2:$C$1048576,A146,[1]DATA1415!$E$2:$E$1048576,$A$163,[1]DATA1415!$F$2:$F$1048576,$B$166)</f>
        <v>633</v>
      </c>
      <c r="V146" s="38">
        <f t="shared" si="248"/>
        <v>42</v>
      </c>
      <c r="W146" s="38">
        <f>ROUND(VLOOKUP($A146,'[1]TRG 1415'!$A$2:$N$119,10,FALSE)/12*$B$163,0)</f>
        <v>300</v>
      </c>
      <c r="X146" s="38">
        <f>SUMIFS([1]DATA1415!$X$2:$X$1048576,[1]DATA1415!$C$2:$C$1048576,A146,[1]DATA1415!$E$2:$E$1048576,$A$166,[1]DATA1415!$F$2:$F$1048576,$B$166)-SUMIFS([1]DATA1415!$X$2:$X$1048576,[1]DATA1415!$C$2:$C$1048576,A146,[1]DATA1415!$E$2:$E$1048576,$A$163,[1]DATA1415!$F$2:$F$1048576,$B$166)</f>
        <v>623</v>
      </c>
      <c r="Y146" s="38">
        <f t="shared" si="249"/>
        <v>208</v>
      </c>
      <c r="Z146" s="38">
        <f>ROUND(VLOOKUP($A146,'[1]TRG 1415'!$A$2:$N$119,12,FALSE)/12*$B$163,0)</f>
        <v>300</v>
      </c>
      <c r="AA146" s="38">
        <f>SUMIFS([1]DATA1415!$Z$2:$Z$1048576,[1]DATA1415!$C$2:$C$1048576,A146,[1]DATA1415!$E$2:$E$1048576,$A$166,[1]DATA1415!$F$2:$F$1048576,$B$166)-SUMIFS([1]DATA1415!$Z$2:$Z$1048576,[1]DATA1415!$C$2:$C$1048576,A146,[1]DATA1415!$E$2:$E$1048576,$A$163,[1]DATA1415!$F$2:$F$1048576,$B$166)</f>
        <v>0</v>
      </c>
      <c r="AB146" s="38">
        <f t="shared" si="250"/>
        <v>0</v>
      </c>
      <c r="AC146" s="38">
        <f>ROUND(VLOOKUP($A146,'[1]TRG 1415'!$A$2:$N$119,13,FALSE)/12*$B$163,0)</f>
        <v>24000</v>
      </c>
      <c r="AD146" s="38">
        <f>SUMIFS([1]DATA1415!$V$2:$V$1048576,[1]DATA1415!$C$2:$C$1048576,A146,[1]DATA1415!$E$2:$E$1048576,$A$166,[1]DATA1415!$F$2:$F$1048576,$B$166)-SUMIFS([1]DATA1415!$V$2:$V$1048576,[1]DATA1415!$C$2:$C$1048576,A146,[1]DATA1415!$E$2:$E$1048576,$A$163,[1]DATA1415!$F$2:$F$1048576,$B$166)</f>
        <v>29660</v>
      </c>
      <c r="AE146" s="38">
        <f t="shared" si="251"/>
        <v>124</v>
      </c>
      <c r="AF146" s="38">
        <f>IF(VLOOKUP($A146,'[1]TRG 1415'!$A$2:$N$119,4,FALSE)&gt;0,80,0)</f>
        <v>80</v>
      </c>
      <c r="AG146" s="39">
        <f>ROUND((SUMIFS([1]DATA1415!$L$2:$L$1048576,[1]DATA1415!$C$2:$C$1048576,A146,[1]DATA1415!$E$2:$E$1048576,$A$166,[1]DATA1415!$F$2:$F$1048576,$B$166)-SUMIFS([1]DATA1415!$L$2:$L$1048576,[1]DATA1415!$C$2:$C$1048576,A146,[1]DATA1415!$E$2:$E$1048576,$A$163,[1]DATA1415!$F$2:$F$1048576,$B$166))*100/(VLOOKUP($A146,'[1]TRG 1415'!$A$2:$N$119,4,FALSE)*$H$162),0)</f>
        <v>57</v>
      </c>
      <c r="AH146" s="38">
        <f t="shared" si="252"/>
        <v>71</v>
      </c>
      <c r="AI146" s="39">
        <f t="shared" si="253"/>
        <v>97</v>
      </c>
      <c r="AJ146" s="40" t="str">
        <f t="shared" si="254"/>
        <v>A</v>
      </c>
      <c r="AK146" s="41"/>
      <c r="AL146" s="42"/>
      <c r="AM146" s="43"/>
      <c r="AN146" s="41"/>
      <c r="AO146" s="44">
        <f>VLOOKUP(A146,'[1]TRG 1415'!$A$2:$N$119,14,FALSE)</f>
        <v>10</v>
      </c>
      <c r="AS146" s="45" t="str">
        <f t="shared" si="255"/>
        <v>A</v>
      </c>
      <c r="AT146" s="41">
        <f t="shared" si="234"/>
        <v>1</v>
      </c>
      <c r="AU146" s="41" t="str">
        <f t="shared" si="232"/>
        <v/>
      </c>
      <c r="AV146" s="41" t="str">
        <f t="shared" si="233"/>
        <v/>
      </c>
      <c r="AW146" s="41">
        <f t="shared" si="256"/>
        <v>13</v>
      </c>
    </row>
    <row r="147" spans="1:49" ht="21.75" outlineLevel="1" thickBot="1">
      <c r="A147" s="34"/>
      <c r="B147" s="35"/>
      <c r="C147" s="34" t="s">
        <v>25</v>
      </c>
      <c r="D147" s="47">
        <f>SUBTOTAL(9,D141:D146)</f>
        <v>450</v>
      </c>
      <c r="E147" s="48">
        <f>SUBTOTAL(9,E141:E146)</f>
        <v>684000</v>
      </c>
      <c r="F147" s="48">
        <f>SUBTOTAL(9,F141:F146)</f>
        <v>872737</v>
      </c>
      <c r="G147" s="49">
        <f>IF(E147=0,0,ROUND(F147/E147*100,0))</f>
        <v>128</v>
      </c>
      <c r="H147" s="48">
        <f>SUBTOTAL(9,H141:H146)</f>
        <v>56100</v>
      </c>
      <c r="I147" s="48">
        <f>SUBTOTAL(9,I141:I146)</f>
        <v>80230</v>
      </c>
      <c r="J147" s="49">
        <f>SUBTOTAL(9,J141:J146)/6</f>
        <v>116.33333333333333</v>
      </c>
      <c r="K147" s="48">
        <f>SUBTOTAL(9,K141:K146)</f>
        <v>4350</v>
      </c>
      <c r="L147" s="48">
        <f>SUBTOTAL(9,L141:L146)</f>
        <v>3363</v>
      </c>
      <c r="M147" s="49">
        <f>SUBTOTAL(9,M141:M146)/6</f>
        <v>43.666666666666664</v>
      </c>
      <c r="N147" s="48">
        <f>SUBTOTAL(9,N141:N146)</f>
        <v>3034</v>
      </c>
      <c r="O147" s="48">
        <f>SUBTOTAL(9,O141:O146)</f>
        <v>2766</v>
      </c>
      <c r="P147" s="49">
        <f>SUBTOTAL(9,P141:P146)/6</f>
        <v>89.666666666666671</v>
      </c>
      <c r="Q147" s="48">
        <f>SUBTOTAL(9,Q141:Q146)</f>
        <v>6000</v>
      </c>
      <c r="R147" s="48">
        <f>SUBTOTAL(9,R141:R146)</f>
        <v>8738</v>
      </c>
      <c r="S147" s="49">
        <f>SUBTOTAL(9,S141:S146)/6</f>
        <v>100.33333333333333</v>
      </c>
      <c r="T147" s="48">
        <f>SUBTOTAL(9,T141:T146)</f>
        <v>15300</v>
      </c>
      <c r="U147" s="48">
        <f>SUBTOTAL(9,U141:U146)</f>
        <v>15863</v>
      </c>
      <c r="V147" s="49">
        <f>SUBTOTAL(9,V141:V146)/6</f>
        <v>65.666666666666671</v>
      </c>
      <c r="W147" s="48">
        <f>SUBTOTAL(9,W141:W146)</f>
        <v>7200</v>
      </c>
      <c r="X147" s="48">
        <f>SUBTOTAL(9,X141:X146)</f>
        <v>10341</v>
      </c>
      <c r="Y147" s="49">
        <f>SUBTOTAL(9,Y141:Y146)/6</f>
        <v>121.5</v>
      </c>
      <c r="Z147" s="48">
        <f>SUBTOTAL(9,Z141:Z146)</f>
        <v>4742</v>
      </c>
      <c r="AA147" s="48">
        <f>SUBTOTAL(9,AA141:AA146)</f>
        <v>4077</v>
      </c>
      <c r="AB147" s="49">
        <f>SUBTOTAL(9,AB141:AB146)/6</f>
        <v>33</v>
      </c>
      <c r="AC147" s="48">
        <f>SUBTOTAL(9,AC141:AC146)</f>
        <v>262500</v>
      </c>
      <c r="AD147" s="48">
        <f>SUBTOTAL(9,AD141:AD146)</f>
        <v>365306</v>
      </c>
      <c r="AE147" s="49">
        <f>SUBTOTAL(9,AE141:AE146)/6</f>
        <v>110.16666666666667</v>
      </c>
      <c r="AF147" s="48">
        <f>SUBTOTAL(9,AF141:AF146)/COUNTIF(AF141:AF146,"=80")</f>
        <v>80</v>
      </c>
      <c r="AG147" s="49">
        <f>ROUND(SUBTOTAL(9,AG141:AG146)/COUNTIF(AF141:AF146,"=80"),0)</f>
        <v>102</v>
      </c>
      <c r="AH147" s="49">
        <f>SUBTOTAL(9,AH141:AH146)/6</f>
        <v>106.16666666666667</v>
      </c>
      <c r="AI147" s="49">
        <f>ROUND(SUBTOTAL(9,AI141:AI146)/6,0)</f>
        <v>115</v>
      </c>
      <c r="AJ147" s="50"/>
      <c r="AK147" s="51"/>
      <c r="AL147" s="52"/>
      <c r="AM147" s="53"/>
      <c r="AN147" s="51"/>
      <c r="AS147" s="45"/>
      <c r="AT147" s="41" t="str">
        <f t="shared" si="234"/>
        <v/>
      </c>
      <c r="AU147" s="41" t="str">
        <f t="shared" si="232"/>
        <v/>
      </c>
      <c r="AV147" s="41" t="str">
        <f t="shared" si="233"/>
        <v/>
      </c>
      <c r="AW147" s="41"/>
    </row>
    <row r="148" spans="1:49" ht="21" outlineLevel="1" thickTop="1">
      <c r="A148" s="58"/>
      <c r="B148" s="59"/>
      <c r="C148" s="60"/>
      <c r="D148" s="61"/>
      <c r="E148" s="55"/>
      <c r="F148" s="55"/>
      <c r="G148" s="54"/>
      <c r="H148" s="55"/>
      <c r="I148" s="55"/>
      <c r="J148" s="54"/>
      <c r="K148" s="55"/>
      <c r="L148" s="55"/>
      <c r="M148" s="62"/>
      <c r="N148" s="55"/>
      <c r="O148" s="55"/>
      <c r="P148" s="54"/>
      <c r="Q148" s="55"/>
      <c r="R148" s="55"/>
      <c r="S148" s="54"/>
      <c r="T148" s="55"/>
      <c r="U148" s="55"/>
      <c r="V148" s="54"/>
      <c r="W148" s="55"/>
      <c r="X148" s="55"/>
      <c r="Y148" s="62"/>
      <c r="Z148" s="55"/>
      <c r="AA148" s="55"/>
      <c r="AB148" s="62"/>
      <c r="AC148" s="55"/>
      <c r="AD148" s="55"/>
      <c r="AE148" s="54"/>
      <c r="AF148" s="55"/>
      <c r="AG148" s="54"/>
      <c r="AH148" s="54"/>
      <c r="AI148" s="55"/>
      <c r="AJ148" s="56"/>
      <c r="AK148" s="54"/>
      <c r="AL148" s="55"/>
      <c r="AM148" s="56"/>
      <c r="AN148" s="54"/>
      <c r="AS148" s="63"/>
      <c r="AT148" s="41" t="str">
        <f t="shared" si="234"/>
        <v/>
      </c>
      <c r="AU148" s="41" t="str">
        <f t="shared" si="232"/>
        <v/>
      </c>
      <c r="AV148" s="41" t="str">
        <f t="shared" si="233"/>
        <v/>
      </c>
      <c r="AW148" s="41"/>
    </row>
    <row r="149" spans="1:49" s="66" customFormat="1" ht="21.75" thickBot="1">
      <c r="A149" s="64"/>
      <c r="B149" s="65"/>
      <c r="C149" s="34" t="s">
        <v>183</v>
      </c>
      <c r="D149" s="47">
        <f>SUBTOTAL(9,D5:D147)</f>
        <v>8890</v>
      </c>
      <c r="E149" s="48">
        <f>SUBTOTAL(9,E5:E147)</f>
        <v>13332774</v>
      </c>
      <c r="F149" s="48">
        <f>SUBTOTAL(9,F5:F147)</f>
        <v>14136982</v>
      </c>
      <c r="G149" s="49">
        <f>F149*100/E149</f>
        <v>106.03181303455681</v>
      </c>
      <c r="H149" s="48">
        <f>SUBTOTAL(9,H5:H147)</f>
        <v>1206600</v>
      </c>
      <c r="I149" s="48">
        <f>SUBTOTAL(9,I5:I147)</f>
        <v>1198209</v>
      </c>
      <c r="J149" s="49">
        <f>I149*100/H149</f>
        <v>99.304574838388859</v>
      </c>
      <c r="K149" s="48">
        <f>SUBTOTAL(9,K5:K147)</f>
        <v>66750</v>
      </c>
      <c r="L149" s="48">
        <f>SUBTOTAL(9,L5:L147)</f>
        <v>61568</v>
      </c>
      <c r="M149" s="49">
        <f>L149*100/K149</f>
        <v>92.236704119850188</v>
      </c>
      <c r="N149" s="48">
        <f>SUBTOTAL(9,N5:N147)</f>
        <v>58212</v>
      </c>
      <c r="O149" s="48">
        <f>SUBTOTAL(9,O5:O147)</f>
        <v>55896</v>
      </c>
      <c r="P149" s="49">
        <f>O149*100/N149</f>
        <v>96.021438878581733</v>
      </c>
      <c r="Q149" s="48">
        <f>SUBTOTAL(9,Q5:Q147)</f>
        <v>102600</v>
      </c>
      <c r="R149" s="48">
        <f>SUBTOTAL(9,R5:R147)</f>
        <v>110985</v>
      </c>
      <c r="S149" s="49">
        <f>R149*100/Q149</f>
        <v>108.17251461988305</v>
      </c>
      <c r="T149" s="48">
        <f>SUBTOTAL(9,T5:T147)</f>
        <v>266550</v>
      </c>
      <c r="U149" s="48">
        <f>SUBTOTAL(9,U5:U147)</f>
        <v>298716</v>
      </c>
      <c r="V149" s="49">
        <f>U149*100/T149</f>
        <v>112.06752954417557</v>
      </c>
      <c r="W149" s="48">
        <f>SUBTOTAL(9,W5:W147)</f>
        <v>100025</v>
      </c>
      <c r="X149" s="48">
        <f>SUBTOTAL(9,X5:X147)</f>
        <v>107876</v>
      </c>
      <c r="Y149" s="49">
        <f>X149*100/W149</f>
        <v>107.84903774056485</v>
      </c>
      <c r="Z149" s="48">
        <f>SUBTOTAL(9,Z5:Z147)</f>
        <v>75034</v>
      </c>
      <c r="AA149" s="48">
        <f>SUBTOTAL(9,AA5:AA147)</f>
        <v>79636</v>
      </c>
      <c r="AB149" s="49">
        <f>AA149*100/Z149</f>
        <v>106.13321960711144</v>
      </c>
      <c r="AC149" s="48">
        <f>SUBTOTAL(9,AC5:AC147)</f>
        <v>4612200</v>
      </c>
      <c r="AD149" s="48">
        <f>SUBTOTAL(9,AD5:AD147)</f>
        <v>5692864</v>
      </c>
      <c r="AE149" s="49">
        <f>AD149*100/AC149</f>
        <v>123.43055374875331</v>
      </c>
      <c r="AF149" s="48">
        <f>SUBTOTAL(9,AF5:AF147)/(COUNTIF(AF5:AF147,"=80")-22)</f>
        <v>87.547169811320757</v>
      </c>
      <c r="AG149" s="49">
        <f>ROUND(SUBTOTAL(9,AG5:AG147)/(COUNTIF(AF5:AF147,"=80")-22),0)</f>
        <v>86</v>
      </c>
      <c r="AH149" s="49">
        <f>AG149*100/AF149</f>
        <v>98.232758620689651</v>
      </c>
      <c r="AI149" s="49">
        <f>ROUND(SUM(G149+J149+M149+P149+S149+V149+Y149+AB149+AE149+AH149)/AO149,0)</f>
        <v>105</v>
      </c>
      <c r="AJ149" s="50"/>
      <c r="AK149" s="49"/>
      <c r="AL149" s="48"/>
      <c r="AM149" s="50"/>
      <c r="AN149" s="49"/>
      <c r="AO149" s="66">
        <v>10</v>
      </c>
      <c r="AS149" s="67"/>
      <c r="AT149" s="49">
        <f>SUBTOTAL(9,AT5:AT147)</f>
        <v>81</v>
      </c>
      <c r="AU149" s="49">
        <f>SUBTOTAL(9,AU5:AU147)</f>
        <v>14</v>
      </c>
      <c r="AV149" s="49">
        <f>SUBTOTAL(9,AV5:AV147)</f>
        <v>23</v>
      </c>
      <c r="AW149" s="49" t="s">
        <v>184</v>
      </c>
    </row>
    <row r="150" spans="1:49" ht="22.5" thickTop="1" thickBot="1">
      <c r="AE150" s="49"/>
      <c r="AF150" s="70"/>
      <c r="AS150" s="63"/>
      <c r="AT150" s="41"/>
      <c r="AU150" s="41"/>
      <c r="AV150" s="41"/>
    </row>
    <row r="151" spans="1:49" s="78" customFormat="1" ht="20.25" thickTop="1">
      <c r="A151" s="72"/>
      <c r="B151" s="73"/>
      <c r="C151" s="74"/>
      <c r="D151" s="75"/>
      <c r="E151" s="74"/>
      <c r="F151" s="76"/>
      <c r="G151" s="77"/>
      <c r="J151" s="77"/>
      <c r="M151" s="77"/>
      <c r="P151" s="77"/>
      <c r="S151" s="77"/>
      <c r="V151" s="77"/>
      <c r="Y151" s="77"/>
      <c r="AB151" s="77"/>
      <c r="AE151" s="77"/>
      <c r="AG151" s="77"/>
      <c r="AH151" s="77"/>
      <c r="AJ151" s="79"/>
      <c r="AM151" s="79"/>
      <c r="AS151" s="80"/>
      <c r="AT151" s="81"/>
      <c r="AU151" s="81"/>
      <c r="AV151" s="81"/>
    </row>
    <row r="152" spans="1:49" s="78" customFormat="1">
      <c r="A152" s="82"/>
      <c r="B152" s="83"/>
      <c r="C152" s="84" t="s">
        <v>36</v>
      </c>
      <c r="D152" s="85"/>
      <c r="E152" s="84" t="s">
        <v>37</v>
      </c>
      <c r="F152" s="86" t="s">
        <v>185</v>
      </c>
      <c r="G152" s="77"/>
      <c r="J152" s="77"/>
      <c r="M152" s="77"/>
      <c r="P152" s="77"/>
      <c r="S152" s="77"/>
      <c r="V152" s="77"/>
      <c r="Y152" s="77"/>
      <c r="AB152" s="77"/>
      <c r="AE152" s="77"/>
      <c r="AG152" s="77"/>
      <c r="AH152" s="77"/>
      <c r="AJ152" s="79"/>
      <c r="AM152" s="79"/>
      <c r="AS152" s="80"/>
      <c r="AT152" s="81"/>
      <c r="AU152" s="81"/>
      <c r="AV152" s="81"/>
    </row>
    <row r="153" spans="1:49" s="78" customFormat="1">
      <c r="A153" s="82"/>
      <c r="B153" s="83" t="s">
        <v>186</v>
      </c>
      <c r="C153" s="87">
        <f>SUMIF(B5:B147,"D.H.",F5:F147)</f>
        <v>2640763</v>
      </c>
      <c r="D153" s="88"/>
      <c r="E153" s="87">
        <f>SUMIF(B5:B147,"D.H.",I5:I147)</f>
        <v>290889</v>
      </c>
      <c r="F153" s="89"/>
      <c r="G153" s="77"/>
      <c r="J153" s="77"/>
      <c r="M153" s="77"/>
      <c r="P153" s="77"/>
      <c r="S153" s="77"/>
      <c r="V153" s="77"/>
      <c r="Y153" s="77"/>
      <c r="AB153" s="77"/>
      <c r="AE153" s="77"/>
      <c r="AG153" s="77"/>
      <c r="AH153" s="77"/>
      <c r="AJ153" s="79"/>
      <c r="AM153" s="79"/>
      <c r="AS153" s="80"/>
      <c r="AT153" s="81"/>
      <c r="AU153" s="81"/>
      <c r="AV153" s="81"/>
    </row>
    <row r="154" spans="1:49" s="78" customFormat="1">
      <c r="A154" s="82"/>
      <c r="B154" s="83" t="s">
        <v>20</v>
      </c>
      <c r="C154" s="87">
        <f>C155-C153</f>
        <v>11496219</v>
      </c>
      <c r="D154" s="88"/>
      <c r="E154" s="87">
        <f>E155-E153</f>
        <v>907320</v>
      </c>
      <c r="F154" s="89"/>
      <c r="G154" s="77"/>
      <c r="J154" s="77"/>
      <c r="M154" s="77"/>
      <c r="P154" s="77"/>
      <c r="S154" s="77"/>
      <c r="V154" s="77"/>
      <c r="Y154" s="77"/>
      <c r="AB154" s="77"/>
      <c r="AE154" s="77"/>
      <c r="AG154" s="77"/>
      <c r="AH154" s="77"/>
      <c r="AJ154" s="79"/>
      <c r="AM154" s="79"/>
      <c r="AS154" s="80"/>
      <c r="AT154" s="81"/>
      <c r="AU154" s="81"/>
      <c r="AV154" s="81"/>
    </row>
    <row r="155" spans="1:49" s="78" customFormat="1">
      <c r="A155" s="82"/>
      <c r="B155" s="83" t="s">
        <v>8</v>
      </c>
      <c r="C155" s="87">
        <f>F149</f>
        <v>14136982</v>
      </c>
      <c r="D155" s="88"/>
      <c r="E155" s="87">
        <f>I149</f>
        <v>1198209</v>
      </c>
      <c r="F155" s="90">
        <f>R149</f>
        <v>110985</v>
      </c>
      <c r="G155" s="77"/>
      <c r="J155" s="77"/>
      <c r="M155" s="77"/>
      <c r="P155" s="77"/>
      <c r="S155" s="77"/>
      <c r="V155" s="77"/>
      <c r="Y155" s="77"/>
      <c r="AB155" s="77"/>
      <c r="AE155" s="77"/>
      <c r="AG155" s="77"/>
      <c r="AH155" s="77"/>
      <c r="AJ155" s="79"/>
      <c r="AM155" s="79"/>
      <c r="AS155" s="80"/>
      <c r="AT155" s="81"/>
      <c r="AU155" s="81"/>
      <c r="AV155" s="81"/>
    </row>
    <row r="156" spans="1:49" s="78" customFormat="1" ht="20.25" thickBot="1">
      <c r="A156" s="91"/>
      <c r="B156" s="92"/>
      <c r="C156" s="93"/>
      <c r="D156" s="94"/>
      <c r="E156" s="93"/>
      <c r="F156" s="95"/>
      <c r="G156" s="77"/>
      <c r="J156" s="77"/>
      <c r="M156" s="77"/>
      <c r="P156" s="77"/>
      <c r="S156" s="77"/>
      <c r="V156" s="77"/>
      <c r="Y156" s="77"/>
      <c r="AB156" s="77"/>
      <c r="AE156" s="77"/>
      <c r="AG156" s="77"/>
      <c r="AH156" s="77"/>
      <c r="AJ156" s="79"/>
      <c r="AM156" s="79"/>
      <c r="AS156" s="80"/>
      <c r="AT156" s="81"/>
      <c r="AU156" s="81"/>
      <c r="AV156" s="81"/>
    </row>
    <row r="157" spans="1:49" s="78" customFormat="1">
      <c r="B157" s="96"/>
      <c r="D157" s="80"/>
      <c r="AM157" s="79"/>
      <c r="AS157" s="80"/>
      <c r="AT157" s="81"/>
      <c r="AU157" s="81"/>
      <c r="AV157" s="81"/>
    </row>
    <row r="158" spans="1:49" s="78" customFormat="1">
      <c r="B158" s="96"/>
      <c r="D158" s="80"/>
      <c r="F158" s="77"/>
      <c r="G158" s="77"/>
      <c r="J158" s="77"/>
      <c r="M158" s="77"/>
      <c r="P158" s="77"/>
      <c r="S158" s="77"/>
      <c r="V158" s="77"/>
      <c r="Y158" s="77"/>
      <c r="AB158" s="77"/>
      <c r="AE158" s="77"/>
      <c r="AG158" s="77"/>
      <c r="AH158" s="77"/>
      <c r="AJ158" s="79"/>
      <c r="AM158" s="79"/>
      <c r="AS158" s="80"/>
      <c r="AT158" s="81"/>
      <c r="AU158" s="81"/>
      <c r="AV158" s="81"/>
    </row>
    <row r="159" spans="1:49" s="78" customFormat="1">
      <c r="A159" s="78" t="s">
        <v>187</v>
      </c>
      <c r="B159" s="96"/>
      <c r="C159" s="80" t="s">
        <v>188</v>
      </c>
      <c r="D159" s="80"/>
      <c r="G159" s="77"/>
      <c r="J159" s="77"/>
      <c r="M159" s="77"/>
      <c r="P159" s="77"/>
      <c r="S159" s="77"/>
      <c r="V159" s="77"/>
      <c r="Y159" s="77"/>
      <c r="AB159" s="77"/>
      <c r="AE159" s="77"/>
      <c r="AG159" s="77"/>
      <c r="AH159" s="77"/>
      <c r="AJ159" s="79"/>
      <c r="AM159" s="79"/>
      <c r="AS159" s="80"/>
      <c r="AT159" s="81"/>
      <c r="AU159" s="81"/>
      <c r="AV159" s="81"/>
    </row>
    <row r="160" spans="1:49" s="78" customFormat="1" ht="20.25" thickBot="1">
      <c r="B160" s="96"/>
      <c r="D160" s="80"/>
      <c r="G160" s="77"/>
      <c r="J160" s="77"/>
      <c r="M160" s="77"/>
      <c r="P160" s="77"/>
      <c r="S160" s="77"/>
      <c r="V160" s="77"/>
      <c r="Y160" s="77"/>
      <c r="AB160" s="77"/>
      <c r="AE160" s="77"/>
      <c r="AG160" s="77"/>
      <c r="AH160" s="77"/>
      <c r="AJ160" s="79"/>
      <c r="AM160" s="79"/>
      <c r="AS160" s="80"/>
      <c r="AT160" s="81"/>
      <c r="AU160" s="81"/>
      <c r="AV160" s="81"/>
    </row>
    <row r="161" spans="1:48" s="78" customFormat="1" ht="20.25" thickTop="1">
      <c r="A161" s="78" t="s">
        <v>189</v>
      </c>
      <c r="B161" s="96" t="s">
        <v>189</v>
      </c>
      <c r="D161" s="80"/>
      <c r="E161" s="97" t="s">
        <v>190</v>
      </c>
      <c r="F161" s="98" t="s">
        <v>191</v>
      </c>
      <c r="G161" s="99" t="s">
        <v>192</v>
      </c>
      <c r="H161" s="100" t="s">
        <v>193</v>
      </c>
      <c r="I161" s="101"/>
      <c r="J161" s="77"/>
      <c r="M161" s="77"/>
      <c r="P161" s="77"/>
      <c r="S161" s="77"/>
      <c r="V161" s="77"/>
      <c r="Y161" s="77"/>
      <c r="AB161" s="77"/>
      <c r="AE161" s="77"/>
      <c r="AG161" s="77"/>
      <c r="AH161" s="77"/>
      <c r="AJ161" s="79"/>
      <c r="AM161" s="79"/>
      <c r="AS161" s="80"/>
      <c r="AT161" s="81"/>
      <c r="AU161" s="81"/>
      <c r="AV161" s="81"/>
    </row>
    <row r="162" spans="1:48" s="78" customFormat="1" ht="20.25" thickBot="1">
      <c r="A162" s="102" t="s">
        <v>194</v>
      </c>
      <c r="B162" s="103" t="s">
        <v>195</v>
      </c>
      <c r="C162" s="78" t="s">
        <v>196</v>
      </c>
      <c r="D162" s="80"/>
      <c r="E162" s="104">
        <v>2014</v>
      </c>
      <c r="F162" s="105">
        <v>4</v>
      </c>
      <c r="G162" s="106">
        <v>30</v>
      </c>
      <c r="H162" s="107">
        <f>SUMIFS(G162:G173,F162:F173,A166,E162:E173,B166)-SUMIFS(G162:G173,F162:F173,A163,E162:E173,B166)</f>
        <v>365</v>
      </c>
      <c r="I162" s="108"/>
      <c r="J162" s="79"/>
      <c r="K162" s="79"/>
      <c r="M162" s="77"/>
      <c r="N162" s="79"/>
      <c r="P162" s="77"/>
      <c r="S162" s="77"/>
      <c r="V162" s="77"/>
      <c r="Y162" s="77"/>
      <c r="AB162" s="77"/>
      <c r="AE162" s="77"/>
      <c r="AG162" s="77"/>
      <c r="AH162" s="77"/>
      <c r="AJ162" s="79"/>
      <c r="AM162" s="79"/>
      <c r="AS162" s="80"/>
      <c r="AT162" s="81"/>
      <c r="AU162" s="81"/>
      <c r="AV162" s="81"/>
    </row>
    <row r="163" spans="1:48" s="78" customFormat="1" ht="20.25" thickTop="1">
      <c r="A163" s="80"/>
      <c r="B163" s="80">
        <v>10</v>
      </c>
      <c r="C163" s="78" t="s">
        <v>196</v>
      </c>
      <c r="D163" s="80"/>
      <c r="E163" s="104">
        <v>2014</v>
      </c>
      <c r="F163" s="105">
        <v>5</v>
      </c>
      <c r="G163" s="106">
        <v>31</v>
      </c>
      <c r="J163" s="79"/>
      <c r="K163" s="79"/>
      <c r="M163" s="77"/>
      <c r="N163" s="79"/>
      <c r="P163" s="77"/>
      <c r="S163" s="77"/>
      <c r="V163" s="77"/>
      <c r="Y163" s="77"/>
      <c r="AB163" s="77"/>
      <c r="AE163" s="77"/>
      <c r="AG163" s="77"/>
      <c r="AH163" s="77"/>
      <c r="AJ163" s="79"/>
      <c r="AM163" s="79"/>
      <c r="AS163" s="80"/>
      <c r="AT163" s="81"/>
      <c r="AU163" s="81"/>
      <c r="AV163" s="81"/>
    </row>
    <row r="164" spans="1:48" s="78" customFormat="1">
      <c r="A164" s="78" t="s">
        <v>189</v>
      </c>
      <c r="B164" s="96" t="s">
        <v>189</v>
      </c>
      <c r="D164" s="80"/>
      <c r="E164" s="104">
        <v>2014</v>
      </c>
      <c r="F164" s="105">
        <v>6</v>
      </c>
      <c r="G164" s="106">
        <v>30</v>
      </c>
      <c r="J164" s="79"/>
      <c r="K164" s="79"/>
      <c r="M164" s="77"/>
      <c r="N164" s="79"/>
      <c r="P164" s="77"/>
      <c r="S164" s="77"/>
      <c r="V164" s="77"/>
      <c r="Y164" s="77"/>
      <c r="AB164" s="77"/>
      <c r="AE164" s="77"/>
      <c r="AG164" s="77"/>
      <c r="AH164" s="77"/>
      <c r="AJ164" s="79"/>
      <c r="AM164" s="79"/>
      <c r="AS164" s="80"/>
      <c r="AT164" s="81"/>
      <c r="AU164" s="81"/>
      <c r="AV164" s="81"/>
    </row>
    <row r="165" spans="1:48" s="78" customFormat="1">
      <c r="A165" s="109" t="s">
        <v>197</v>
      </c>
      <c r="B165" s="109" t="s">
        <v>190</v>
      </c>
      <c r="C165" s="78" t="s">
        <v>196</v>
      </c>
      <c r="D165" s="80"/>
      <c r="E165" s="104">
        <v>2014</v>
      </c>
      <c r="F165" s="105">
        <v>7</v>
      </c>
      <c r="G165" s="106">
        <v>31</v>
      </c>
      <c r="J165" s="79"/>
      <c r="K165" s="79"/>
      <c r="M165" s="77"/>
      <c r="N165" s="79"/>
      <c r="P165" s="77"/>
      <c r="S165" s="77"/>
      <c r="V165" s="77"/>
      <c r="Y165" s="77"/>
      <c r="AB165" s="77"/>
      <c r="AE165" s="77"/>
      <c r="AG165" s="77"/>
      <c r="AH165" s="77"/>
      <c r="AJ165" s="79"/>
      <c r="AM165" s="79"/>
      <c r="AS165" s="80"/>
      <c r="AT165" s="81"/>
      <c r="AU165" s="81"/>
      <c r="AV165" s="81"/>
    </row>
    <row r="166" spans="1:48" s="78" customFormat="1">
      <c r="A166" s="80" t="s">
        <v>198</v>
      </c>
      <c r="B166" s="80" t="s">
        <v>199</v>
      </c>
      <c r="C166" s="78" t="s">
        <v>196</v>
      </c>
      <c r="D166" s="80"/>
      <c r="E166" s="104">
        <v>2014</v>
      </c>
      <c r="F166" s="105">
        <v>8</v>
      </c>
      <c r="G166" s="106">
        <v>31</v>
      </c>
      <c r="J166" s="79"/>
      <c r="K166" s="79"/>
      <c r="M166" s="77"/>
      <c r="N166" s="79"/>
      <c r="P166" s="77"/>
      <c r="S166" s="77"/>
      <c r="V166" s="77"/>
      <c r="Y166" s="77"/>
      <c r="AB166" s="77"/>
      <c r="AE166" s="77"/>
      <c r="AG166" s="77"/>
      <c r="AH166" s="77"/>
      <c r="AJ166" s="79"/>
      <c r="AM166" s="79"/>
      <c r="AS166" s="80"/>
      <c r="AT166" s="81"/>
      <c r="AU166" s="81"/>
      <c r="AV166" s="81"/>
    </row>
    <row r="167" spans="1:48" s="78" customFormat="1">
      <c r="A167" s="80" t="s">
        <v>189</v>
      </c>
      <c r="B167" s="80" t="s">
        <v>189</v>
      </c>
      <c r="C167" s="78" t="s">
        <v>196</v>
      </c>
      <c r="D167" s="80"/>
      <c r="E167" s="104">
        <v>2014</v>
      </c>
      <c r="F167" s="105">
        <v>9</v>
      </c>
      <c r="G167" s="106">
        <v>30</v>
      </c>
      <c r="J167" s="79"/>
      <c r="K167" s="79"/>
      <c r="M167" s="77"/>
      <c r="N167" s="79"/>
      <c r="P167" s="77"/>
      <c r="S167" s="77"/>
      <c r="V167" s="77"/>
      <c r="Y167" s="77"/>
      <c r="AB167" s="77"/>
      <c r="AE167" s="77"/>
      <c r="AG167" s="77"/>
      <c r="AH167" s="77"/>
      <c r="AJ167" s="79"/>
      <c r="AM167" s="79"/>
      <c r="AS167" s="80"/>
      <c r="AT167" s="81"/>
      <c r="AU167" s="81"/>
      <c r="AV167" s="81"/>
    </row>
    <row r="168" spans="1:48" s="78" customFormat="1">
      <c r="A168" s="80"/>
      <c r="B168" s="80"/>
      <c r="D168" s="80"/>
      <c r="E168" s="104">
        <v>2014</v>
      </c>
      <c r="F168" s="105">
        <v>10</v>
      </c>
      <c r="G168" s="106">
        <v>31</v>
      </c>
      <c r="J168" s="79"/>
      <c r="K168" s="79"/>
      <c r="M168" s="77"/>
      <c r="N168" s="79"/>
      <c r="P168" s="77"/>
      <c r="S168" s="77"/>
      <c r="V168" s="77"/>
      <c r="Y168" s="77"/>
      <c r="AB168" s="77"/>
      <c r="AE168" s="77"/>
      <c r="AG168" s="77"/>
      <c r="AH168" s="77"/>
      <c r="AJ168" s="79"/>
      <c r="AM168" s="79"/>
      <c r="AS168" s="80"/>
      <c r="AT168" s="81"/>
      <c r="AU168" s="81"/>
      <c r="AV168" s="81"/>
    </row>
    <row r="169" spans="1:48" s="78" customFormat="1">
      <c r="A169" s="110" t="s">
        <v>200</v>
      </c>
      <c r="B169" s="80"/>
      <c r="C169" s="80" t="s">
        <v>201</v>
      </c>
      <c r="D169" s="80"/>
      <c r="E169" s="104">
        <v>2014</v>
      </c>
      <c r="F169" s="105">
        <v>11</v>
      </c>
      <c r="G169" s="106">
        <v>30</v>
      </c>
      <c r="J169" s="79"/>
      <c r="K169" s="79"/>
      <c r="M169" s="77"/>
      <c r="N169" s="79"/>
      <c r="P169" s="77"/>
      <c r="S169" s="77"/>
      <c r="V169" s="77"/>
      <c r="Y169" s="77"/>
      <c r="AB169" s="77"/>
      <c r="AE169" s="77"/>
      <c r="AG169" s="77"/>
      <c r="AH169" s="77"/>
      <c r="AJ169" s="79"/>
      <c r="AM169" s="79"/>
      <c r="AS169" s="80"/>
      <c r="AT169" s="81"/>
      <c r="AU169" s="81"/>
      <c r="AV169" s="81"/>
    </row>
    <row r="170" spans="1:48" s="78" customFormat="1">
      <c r="A170" s="80"/>
      <c r="B170" s="80"/>
      <c r="D170" s="80"/>
      <c r="E170" s="104">
        <v>2014</v>
      </c>
      <c r="F170" s="105">
        <v>12</v>
      </c>
      <c r="G170" s="106">
        <v>31</v>
      </c>
      <c r="J170" s="79"/>
      <c r="K170" s="79"/>
      <c r="M170" s="77"/>
      <c r="N170" s="79"/>
      <c r="P170" s="77"/>
      <c r="S170" s="77"/>
      <c r="V170" s="77"/>
      <c r="Y170" s="77"/>
      <c r="AB170" s="77"/>
      <c r="AE170" s="77"/>
      <c r="AG170" s="77"/>
      <c r="AH170" s="77"/>
      <c r="AJ170" s="79"/>
      <c r="AM170" s="79"/>
      <c r="AS170" s="80"/>
      <c r="AT170" s="81"/>
      <c r="AU170" s="81"/>
      <c r="AV170" s="81"/>
    </row>
    <row r="171" spans="1:48" s="78" customFormat="1">
      <c r="A171" s="80"/>
      <c r="B171" s="80"/>
      <c r="D171" s="80"/>
      <c r="E171" s="104">
        <v>2015</v>
      </c>
      <c r="F171" s="105">
        <v>1</v>
      </c>
      <c r="G171" s="106">
        <v>31</v>
      </c>
      <c r="J171" s="79"/>
      <c r="K171" s="79"/>
      <c r="M171" s="77"/>
      <c r="N171" s="79"/>
      <c r="P171" s="77"/>
      <c r="S171" s="77"/>
      <c r="V171" s="77"/>
      <c r="Y171" s="77"/>
      <c r="AB171" s="77"/>
      <c r="AE171" s="77"/>
      <c r="AG171" s="77"/>
      <c r="AH171" s="77"/>
      <c r="AJ171" s="79"/>
      <c r="AM171" s="79"/>
      <c r="AS171" s="80"/>
      <c r="AT171" s="81"/>
      <c r="AU171" s="81"/>
      <c r="AV171" s="81"/>
    </row>
    <row r="172" spans="1:48" s="78" customFormat="1">
      <c r="A172" s="80"/>
      <c r="B172" s="80"/>
      <c r="D172" s="80"/>
      <c r="E172" s="104">
        <v>2015</v>
      </c>
      <c r="F172" s="105">
        <v>2</v>
      </c>
      <c r="G172" s="106">
        <v>28</v>
      </c>
      <c r="J172" s="79"/>
      <c r="K172" s="79"/>
      <c r="M172" s="77"/>
      <c r="N172" s="79"/>
      <c r="P172" s="77"/>
      <c r="S172" s="77"/>
      <c r="V172" s="77"/>
      <c r="Y172" s="77"/>
      <c r="AB172" s="77"/>
      <c r="AE172" s="77"/>
      <c r="AG172" s="77"/>
      <c r="AH172" s="77"/>
      <c r="AJ172" s="79"/>
      <c r="AM172" s="79"/>
      <c r="AS172" s="80"/>
      <c r="AT172" s="81"/>
      <c r="AU172" s="81"/>
      <c r="AV172" s="81"/>
    </row>
    <row r="173" spans="1:48" s="78" customFormat="1" ht="20.25" thickBot="1">
      <c r="A173" s="80"/>
      <c r="B173" s="80"/>
      <c r="D173" s="80"/>
      <c r="E173" s="104">
        <v>2015</v>
      </c>
      <c r="F173" s="111">
        <v>3</v>
      </c>
      <c r="G173" s="112">
        <v>31</v>
      </c>
      <c r="J173" s="79"/>
      <c r="K173" s="79"/>
      <c r="M173" s="77"/>
      <c r="N173" s="79"/>
      <c r="P173" s="77"/>
      <c r="S173" s="77"/>
      <c r="V173" s="77"/>
      <c r="Y173" s="77"/>
      <c r="AB173" s="77"/>
      <c r="AE173" s="77"/>
      <c r="AG173" s="77"/>
      <c r="AH173" s="77"/>
      <c r="AJ173" s="79"/>
      <c r="AM173" s="79"/>
      <c r="AS173" s="80"/>
      <c r="AT173" s="81"/>
      <c r="AU173" s="81"/>
      <c r="AV173" s="81"/>
    </row>
    <row r="174" spans="1:48" s="78" customFormat="1" ht="20.25" thickTop="1">
      <c r="A174" s="80"/>
      <c r="B174" s="80"/>
      <c r="D174" s="80"/>
      <c r="G174" s="77"/>
      <c r="J174" s="77"/>
      <c r="M174" s="77"/>
      <c r="P174" s="77"/>
      <c r="S174" s="77"/>
      <c r="V174" s="77"/>
      <c r="Y174" s="77"/>
      <c r="AB174" s="77"/>
      <c r="AE174" s="77"/>
      <c r="AG174" s="77"/>
      <c r="AH174" s="77"/>
      <c r="AJ174" s="79"/>
      <c r="AM174" s="79"/>
      <c r="AS174" s="80"/>
      <c r="AT174" s="81"/>
      <c r="AU174" s="81"/>
      <c r="AV174" s="81"/>
    </row>
    <row r="175" spans="1:48" s="78" customFormat="1">
      <c r="A175" s="80"/>
      <c r="B175" s="80"/>
      <c r="D175" s="80"/>
      <c r="G175" s="77"/>
      <c r="J175" s="77"/>
      <c r="M175" s="77"/>
      <c r="P175" s="77"/>
      <c r="S175" s="77"/>
      <c r="V175" s="77"/>
      <c r="Y175" s="77"/>
      <c r="AB175" s="77"/>
      <c r="AE175" s="77"/>
      <c r="AG175" s="77"/>
      <c r="AH175" s="77"/>
      <c r="AJ175" s="79"/>
      <c r="AM175" s="79"/>
      <c r="AS175" s="80"/>
      <c r="AT175" s="81"/>
      <c r="AU175" s="81"/>
      <c r="AV175" s="81"/>
    </row>
    <row r="176" spans="1:48" s="78" customFormat="1">
      <c r="A176" s="80"/>
      <c r="B176" s="113">
        <v>1</v>
      </c>
      <c r="C176" s="114" t="s">
        <v>202</v>
      </c>
      <c r="D176" s="113"/>
      <c r="E176" s="78">
        <f>E149</f>
        <v>13332774</v>
      </c>
      <c r="F176" s="78">
        <f>F149</f>
        <v>14136982</v>
      </c>
      <c r="G176" s="77">
        <f>G149</f>
        <v>106.03181303455681</v>
      </c>
      <c r="J176" s="77"/>
      <c r="M176" s="77"/>
      <c r="P176" s="77"/>
      <c r="S176" s="77"/>
      <c r="V176" s="77"/>
      <c r="Y176" s="77"/>
      <c r="AB176" s="77"/>
      <c r="AE176" s="77"/>
      <c r="AG176" s="77"/>
      <c r="AH176" s="77"/>
      <c r="AJ176" s="79"/>
      <c r="AM176" s="79"/>
      <c r="AS176" s="80"/>
      <c r="AT176" s="81"/>
      <c r="AU176" s="81"/>
      <c r="AV176" s="81"/>
    </row>
    <row r="177" spans="1:48" s="78" customFormat="1">
      <c r="A177" s="80"/>
      <c r="B177" s="113">
        <v>2</v>
      </c>
      <c r="C177" s="114" t="s">
        <v>203</v>
      </c>
      <c r="D177" s="113"/>
      <c r="E177" s="78">
        <f>H149</f>
        <v>1206600</v>
      </c>
      <c r="F177" s="78">
        <f>I149</f>
        <v>1198209</v>
      </c>
      <c r="G177" s="77">
        <f>J149</f>
        <v>99.304574838388859</v>
      </c>
      <c r="J177" s="77"/>
      <c r="M177" s="77"/>
      <c r="P177" s="77"/>
      <c r="S177" s="77"/>
      <c r="V177" s="77"/>
      <c r="Y177" s="77"/>
      <c r="AB177" s="77"/>
      <c r="AE177" s="77"/>
      <c r="AG177" s="77"/>
      <c r="AH177" s="77"/>
      <c r="AJ177" s="79"/>
      <c r="AM177" s="79"/>
      <c r="AS177" s="80"/>
      <c r="AT177" s="81"/>
      <c r="AU177" s="81"/>
      <c r="AV177" s="81"/>
    </row>
    <row r="178" spans="1:48" s="78" customFormat="1">
      <c r="A178" s="80"/>
      <c r="B178" s="113">
        <v>3</v>
      </c>
      <c r="C178" s="114" t="s">
        <v>204</v>
      </c>
      <c r="D178" s="113"/>
      <c r="E178" s="78">
        <f>K149</f>
        <v>66750</v>
      </c>
      <c r="F178" s="78">
        <f>L149</f>
        <v>61568</v>
      </c>
      <c r="G178" s="77">
        <f>M149</f>
        <v>92.236704119850188</v>
      </c>
      <c r="J178" s="77"/>
      <c r="M178" s="77"/>
      <c r="P178" s="77"/>
      <c r="S178" s="77"/>
      <c r="V178" s="77"/>
      <c r="Y178" s="77"/>
      <c r="AB178" s="77"/>
      <c r="AE178" s="77"/>
      <c r="AG178" s="77"/>
      <c r="AH178" s="77"/>
      <c r="AJ178" s="79"/>
      <c r="AM178" s="79"/>
      <c r="AS178" s="80"/>
      <c r="AT178" s="81"/>
      <c r="AU178" s="81"/>
      <c r="AV178" s="81"/>
    </row>
    <row r="179" spans="1:48" s="78" customFormat="1">
      <c r="A179" s="80"/>
      <c r="B179" s="113">
        <v>4</v>
      </c>
      <c r="C179" s="114" t="s">
        <v>205</v>
      </c>
      <c r="D179" s="113"/>
      <c r="E179" s="78">
        <f>N149</f>
        <v>58212</v>
      </c>
      <c r="F179" s="78">
        <f>O149</f>
        <v>55896</v>
      </c>
      <c r="G179" s="77">
        <f>P149</f>
        <v>96.021438878581733</v>
      </c>
      <c r="J179" s="77"/>
      <c r="M179" s="77"/>
      <c r="P179" s="77"/>
      <c r="S179" s="77"/>
      <c r="V179" s="77"/>
      <c r="Y179" s="77"/>
      <c r="AB179" s="77"/>
      <c r="AE179" s="77"/>
      <c r="AG179" s="77"/>
      <c r="AH179" s="77"/>
      <c r="AJ179" s="79"/>
      <c r="AM179" s="79"/>
      <c r="AS179" s="80"/>
      <c r="AT179" s="81"/>
      <c r="AU179" s="81"/>
      <c r="AV179" s="81"/>
    </row>
    <row r="180" spans="1:48" s="78" customFormat="1">
      <c r="A180" s="80"/>
      <c r="B180" s="113">
        <v>5</v>
      </c>
      <c r="C180" s="114" t="s">
        <v>206</v>
      </c>
      <c r="D180" s="113"/>
      <c r="E180" s="78">
        <f>Q149</f>
        <v>102600</v>
      </c>
      <c r="F180" s="78">
        <f>R149</f>
        <v>110985</v>
      </c>
      <c r="G180" s="77">
        <f>S149</f>
        <v>108.17251461988305</v>
      </c>
      <c r="J180" s="77"/>
      <c r="M180" s="77"/>
      <c r="P180" s="77"/>
      <c r="S180" s="77"/>
      <c r="V180" s="77"/>
      <c r="Y180" s="77"/>
      <c r="AB180" s="77"/>
      <c r="AE180" s="77"/>
      <c r="AG180" s="77"/>
      <c r="AH180" s="77"/>
      <c r="AJ180" s="79"/>
      <c r="AM180" s="79"/>
      <c r="AS180" s="80"/>
      <c r="AT180" s="81"/>
      <c r="AU180" s="81"/>
      <c r="AV180" s="81"/>
    </row>
    <row r="181" spans="1:48" s="78" customFormat="1">
      <c r="A181" s="80"/>
      <c r="B181" s="113">
        <v>6</v>
      </c>
      <c r="C181" s="114" t="s">
        <v>207</v>
      </c>
      <c r="D181" s="113"/>
      <c r="E181" s="78">
        <f>T149</f>
        <v>266550</v>
      </c>
      <c r="F181" s="78">
        <f>U149</f>
        <v>298716</v>
      </c>
      <c r="G181" s="77">
        <f>V149</f>
        <v>112.06752954417557</v>
      </c>
      <c r="J181" s="77"/>
      <c r="M181" s="77"/>
      <c r="P181" s="77"/>
      <c r="S181" s="77"/>
      <c r="V181" s="77"/>
      <c r="Y181" s="77"/>
      <c r="AB181" s="77"/>
      <c r="AE181" s="77"/>
      <c r="AG181" s="77"/>
      <c r="AH181" s="77"/>
      <c r="AJ181" s="79"/>
      <c r="AM181" s="79"/>
      <c r="AS181" s="80"/>
      <c r="AT181" s="81"/>
      <c r="AU181" s="81"/>
      <c r="AV181" s="81"/>
    </row>
    <row r="182" spans="1:48" s="78" customFormat="1">
      <c r="B182" s="113">
        <v>7</v>
      </c>
      <c r="C182" s="114" t="s">
        <v>42</v>
      </c>
      <c r="D182" s="113"/>
      <c r="E182" s="78">
        <f>W149</f>
        <v>100025</v>
      </c>
      <c r="F182" s="78">
        <f>X149</f>
        <v>107876</v>
      </c>
      <c r="G182" s="77">
        <f>Y149</f>
        <v>107.84903774056485</v>
      </c>
      <c r="J182" s="77"/>
      <c r="M182" s="77"/>
      <c r="P182" s="77"/>
      <c r="S182" s="77"/>
      <c r="V182" s="77"/>
      <c r="Y182" s="77"/>
      <c r="AB182" s="77"/>
      <c r="AE182" s="77"/>
      <c r="AG182" s="77"/>
      <c r="AH182" s="77"/>
      <c r="AJ182" s="79"/>
      <c r="AM182" s="79"/>
      <c r="AS182" s="80"/>
      <c r="AT182" s="81"/>
      <c r="AU182" s="81"/>
      <c r="AV182" s="81"/>
    </row>
    <row r="183" spans="1:48" s="78" customFormat="1">
      <c r="B183" s="113">
        <v>8</v>
      </c>
      <c r="C183" s="114" t="s">
        <v>43</v>
      </c>
      <c r="D183" s="113"/>
      <c r="E183" s="78">
        <f>Z149</f>
        <v>75034</v>
      </c>
      <c r="F183" s="78">
        <f>AA149</f>
        <v>79636</v>
      </c>
      <c r="G183" s="77">
        <f>AB149</f>
        <v>106.13321960711144</v>
      </c>
      <c r="J183" s="77"/>
      <c r="M183" s="77"/>
      <c r="P183" s="77"/>
      <c r="S183" s="77"/>
      <c r="V183" s="77"/>
      <c r="Y183" s="77"/>
      <c r="AB183" s="77"/>
      <c r="AE183" s="77"/>
      <c r="AG183" s="77"/>
      <c r="AH183" s="77"/>
      <c r="AJ183" s="79"/>
      <c r="AM183" s="79"/>
      <c r="AS183" s="80"/>
      <c r="AT183" s="81"/>
      <c r="AU183" s="81"/>
      <c r="AV183" s="81"/>
    </row>
    <row r="184" spans="1:48" s="78" customFormat="1">
      <c r="B184" s="113">
        <v>9</v>
      </c>
      <c r="C184" s="114" t="s">
        <v>44</v>
      </c>
      <c r="D184" s="113"/>
      <c r="E184" s="78">
        <f>AC149</f>
        <v>4612200</v>
      </c>
      <c r="F184" s="78">
        <f>AD149</f>
        <v>5692864</v>
      </c>
      <c r="G184" s="77">
        <f>AE149</f>
        <v>123.43055374875331</v>
      </c>
      <c r="J184" s="77"/>
      <c r="M184" s="77"/>
      <c r="P184" s="77"/>
      <c r="S184" s="77"/>
      <c r="V184" s="77"/>
      <c r="Y184" s="77"/>
      <c r="AB184" s="77"/>
      <c r="AE184" s="77"/>
      <c r="AG184" s="77"/>
      <c r="AH184" s="77"/>
      <c r="AJ184" s="79"/>
      <c r="AM184" s="79"/>
      <c r="AS184" s="80"/>
      <c r="AT184" s="81"/>
      <c r="AU184" s="81"/>
      <c r="AV184" s="81"/>
    </row>
    <row r="185" spans="1:48" s="78" customFormat="1">
      <c r="B185" s="113">
        <v>10</v>
      </c>
      <c r="C185" s="114" t="s">
        <v>45</v>
      </c>
      <c r="D185" s="113"/>
      <c r="E185" s="78">
        <f>AF149</f>
        <v>87.547169811320757</v>
      </c>
      <c r="F185" s="79">
        <f>AG149</f>
        <v>86</v>
      </c>
      <c r="G185" s="77">
        <f>AH149</f>
        <v>98.232758620689651</v>
      </c>
      <c r="J185" s="77"/>
      <c r="M185" s="77"/>
      <c r="P185" s="77"/>
      <c r="S185" s="77"/>
      <c r="V185" s="77"/>
      <c r="Y185" s="77"/>
      <c r="AB185" s="77"/>
      <c r="AE185" s="77"/>
      <c r="AG185" s="77"/>
      <c r="AH185" s="77"/>
      <c r="AJ185" s="79"/>
      <c r="AM185" s="79"/>
      <c r="AS185" s="80"/>
      <c r="AT185" s="81"/>
      <c r="AU185" s="81"/>
      <c r="AV185" s="81"/>
    </row>
    <row r="186" spans="1:48" s="78" customFormat="1">
      <c r="B186" s="96"/>
      <c r="D186" s="80"/>
      <c r="E186" s="77">
        <f>AI149</f>
        <v>105</v>
      </c>
      <c r="F186" s="79"/>
      <c r="G186" s="77"/>
      <c r="J186" s="77"/>
      <c r="M186" s="77"/>
      <c r="P186" s="77"/>
      <c r="S186" s="77"/>
      <c r="V186" s="77"/>
      <c r="Y186" s="77"/>
      <c r="AB186" s="77"/>
      <c r="AE186" s="77"/>
      <c r="AG186" s="77"/>
      <c r="AH186" s="77"/>
      <c r="AJ186" s="79"/>
      <c r="AM186" s="79"/>
      <c r="AS186" s="80"/>
      <c r="AT186" s="81"/>
      <c r="AU186" s="81"/>
      <c r="AV186" s="81"/>
    </row>
    <row r="187" spans="1:48" s="78" customFormat="1">
      <c r="B187" s="96"/>
      <c r="D187" s="80"/>
      <c r="G187" s="77"/>
      <c r="J187" s="77"/>
      <c r="M187" s="77"/>
      <c r="P187" s="77"/>
      <c r="S187" s="77"/>
      <c r="V187" s="77"/>
      <c r="Y187" s="77"/>
      <c r="AB187" s="77"/>
      <c r="AE187" s="77"/>
      <c r="AG187" s="77"/>
      <c r="AH187" s="77"/>
      <c r="AJ187" s="79"/>
      <c r="AM187" s="79"/>
      <c r="AS187" s="80"/>
      <c r="AT187" s="81"/>
      <c r="AU187" s="81"/>
      <c r="AV187" s="81"/>
    </row>
    <row r="188" spans="1:48" ht="20.25">
      <c r="AT188" s="41"/>
      <c r="AU188" s="41"/>
      <c r="AV188" s="41"/>
    </row>
    <row r="189" spans="1:48" ht="20.25">
      <c r="AT189" s="41"/>
      <c r="AU189" s="41"/>
      <c r="AV189" s="41"/>
    </row>
    <row r="190" spans="1:48" ht="20.25">
      <c r="AT190" s="41"/>
      <c r="AU190" s="41"/>
      <c r="AV190" s="41"/>
    </row>
    <row r="191" spans="1:48" ht="20.25">
      <c r="AT191" s="41"/>
      <c r="AU191" s="41"/>
      <c r="AV191" s="41"/>
    </row>
    <row r="192" spans="1:48" ht="20.25">
      <c r="AT192" s="41"/>
      <c r="AU192" s="41"/>
      <c r="AV192" s="41"/>
    </row>
    <row r="193" spans="46:48" ht="20.25">
      <c r="AT193" s="41"/>
      <c r="AU193" s="41"/>
      <c r="AV193" s="41"/>
    </row>
    <row r="194" spans="46:48" ht="20.25">
      <c r="AT194" s="41"/>
      <c r="AU194" s="41"/>
      <c r="AV194" s="41"/>
    </row>
    <row r="195" spans="46:48" ht="20.25">
      <c r="AT195" s="41"/>
      <c r="AU195" s="41"/>
      <c r="AV195" s="41"/>
    </row>
    <row r="196" spans="46:48" ht="20.25">
      <c r="AT196" s="41"/>
      <c r="AU196" s="41"/>
      <c r="AV196" s="41"/>
    </row>
    <row r="197" spans="46:48" ht="20.25">
      <c r="AT197" s="41"/>
      <c r="AU197" s="41"/>
      <c r="AV197" s="41"/>
    </row>
    <row r="198" spans="46:48" ht="20.25">
      <c r="AT198" s="41"/>
      <c r="AU198" s="41"/>
      <c r="AV198" s="41"/>
    </row>
    <row r="199" spans="46:48" ht="20.25">
      <c r="AT199" s="41"/>
      <c r="AU199" s="41"/>
      <c r="AV199" s="41"/>
    </row>
    <row r="200" spans="46:48" ht="20.25">
      <c r="AT200" s="41"/>
      <c r="AU200" s="41"/>
      <c r="AV200" s="41"/>
    </row>
    <row r="201" spans="46:48" ht="20.25">
      <c r="AT201" s="41"/>
      <c r="AU201" s="41"/>
      <c r="AV201" s="41"/>
    </row>
    <row r="202" spans="46:48" ht="20.25">
      <c r="AT202" s="41"/>
      <c r="AU202" s="41"/>
      <c r="AV202" s="41"/>
    </row>
    <row r="203" spans="46:48" ht="20.25">
      <c r="AT203" s="41"/>
      <c r="AU203" s="41"/>
      <c r="AV203" s="41"/>
    </row>
    <row r="204" spans="46:48" ht="20.25">
      <c r="AT204" s="41"/>
      <c r="AU204" s="41"/>
      <c r="AV204" s="41"/>
    </row>
    <row r="205" spans="46:48" ht="20.25">
      <c r="AT205" s="41"/>
      <c r="AU205" s="41"/>
      <c r="AV205" s="41"/>
    </row>
    <row r="206" spans="46:48" ht="20.25">
      <c r="AT206" s="41"/>
      <c r="AU206" s="41"/>
      <c r="AV206" s="41"/>
    </row>
    <row r="207" spans="46:48" ht="20.25">
      <c r="AT207" s="41"/>
      <c r="AU207" s="41"/>
      <c r="AV207" s="41"/>
    </row>
    <row r="208" spans="46:48" ht="20.25">
      <c r="AT208" s="41"/>
      <c r="AU208" s="41"/>
      <c r="AV208" s="41"/>
    </row>
    <row r="209" spans="46:48" ht="20.25">
      <c r="AT209" s="41"/>
      <c r="AU209" s="41"/>
      <c r="AV209" s="41"/>
    </row>
    <row r="210" spans="46:48" ht="20.25">
      <c r="AT210" s="41"/>
      <c r="AU210" s="41"/>
      <c r="AV210" s="41"/>
    </row>
    <row r="211" spans="46:48" ht="20.25">
      <c r="AT211" s="41"/>
      <c r="AU211" s="41"/>
      <c r="AV211" s="41"/>
    </row>
    <row r="212" spans="46:48" ht="20.25">
      <c r="AT212" s="41"/>
      <c r="AU212" s="41"/>
      <c r="AV212" s="41"/>
    </row>
    <row r="213" spans="46:48" ht="20.25">
      <c r="AT213" s="41"/>
      <c r="AU213" s="41"/>
      <c r="AV213" s="41"/>
    </row>
    <row r="214" spans="46:48" ht="20.25">
      <c r="AT214" s="41"/>
      <c r="AU214" s="41"/>
      <c r="AV214" s="41"/>
    </row>
    <row r="215" spans="46:48" ht="20.25">
      <c r="AT215" s="41"/>
      <c r="AU215" s="41"/>
      <c r="AV215" s="41"/>
    </row>
    <row r="216" spans="46:48" ht="20.25">
      <c r="AT216" s="41"/>
      <c r="AU216" s="41"/>
      <c r="AV216" s="41"/>
    </row>
    <row r="217" spans="46:48" ht="20.25">
      <c r="AT217" s="41"/>
      <c r="AU217" s="41"/>
      <c r="AV217" s="41"/>
    </row>
    <row r="218" spans="46:48" ht="20.25">
      <c r="AT218" s="41"/>
      <c r="AU218" s="41"/>
      <c r="AV218" s="41"/>
    </row>
    <row r="219" spans="46:48" ht="20.25">
      <c r="AT219" s="41"/>
      <c r="AU219" s="41"/>
      <c r="AV219" s="41"/>
    </row>
    <row r="220" spans="46:48" ht="20.25">
      <c r="AT220" s="41"/>
      <c r="AU220" s="41"/>
      <c r="AV220" s="41"/>
    </row>
    <row r="221" spans="46:48" ht="20.25">
      <c r="AT221" s="41"/>
      <c r="AU221" s="41"/>
      <c r="AV221" s="41"/>
    </row>
    <row r="222" spans="46:48" ht="20.25">
      <c r="AT222" s="41"/>
      <c r="AU222" s="41"/>
      <c r="AV222" s="41"/>
    </row>
    <row r="223" spans="46:48" ht="20.25">
      <c r="AT223" s="41"/>
      <c r="AU223" s="41"/>
      <c r="AV223" s="41"/>
    </row>
    <row r="224" spans="46:48" ht="20.25">
      <c r="AT224" s="41"/>
      <c r="AU224" s="41"/>
      <c r="AV224" s="41"/>
    </row>
    <row r="225" spans="46:48" ht="20.25">
      <c r="AT225" s="41"/>
      <c r="AU225" s="41"/>
      <c r="AV225" s="41"/>
    </row>
    <row r="226" spans="46:48" ht="20.25">
      <c r="AT226" s="41"/>
      <c r="AU226" s="41"/>
      <c r="AV226" s="41"/>
    </row>
    <row r="227" spans="46:48" ht="20.25">
      <c r="AT227" s="41"/>
      <c r="AU227" s="41"/>
      <c r="AV227" s="41"/>
    </row>
    <row r="228" spans="46:48" ht="20.25">
      <c r="AT228" s="41"/>
      <c r="AU228" s="41"/>
      <c r="AV228" s="41"/>
    </row>
    <row r="229" spans="46:48" ht="20.25">
      <c r="AT229" s="41"/>
      <c r="AU229" s="41"/>
      <c r="AV229" s="41"/>
    </row>
    <row r="230" spans="46:48" ht="20.25">
      <c r="AT230" s="41"/>
      <c r="AU230" s="41"/>
      <c r="AV230" s="41"/>
    </row>
    <row r="231" spans="46:48" ht="20.25">
      <c r="AT231" s="41"/>
      <c r="AU231" s="41"/>
      <c r="AV231" s="41"/>
    </row>
    <row r="232" spans="46:48" ht="20.25">
      <c r="AT232" s="41"/>
      <c r="AU232" s="41"/>
      <c r="AV232" s="41"/>
    </row>
    <row r="233" spans="46:48" ht="20.25">
      <c r="AT233" s="41"/>
      <c r="AU233" s="41"/>
      <c r="AV233" s="41"/>
    </row>
    <row r="234" spans="46:48" ht="20.25">
      <c r="AT234" s="41"/>
      <c r="AU234" s="41"/>
      <c r="AV234" s="41"/>
    </row>
    <row r="235" spans="46:48" ht="20.25">
      <c r="AT235" s="41"/>
      <c r="AU235" s="41"/>
      <c r="AV235" s="41"/>
    </row>
    <row r="236" spans="46:48" ht="20.25">
      <c r="AT236" s="41"/>
      <c r="AU236" s="41"/>
      <c r="AV236" s="41"/>
    </row>
    <row r="237" spans="46:48" ht="20.25">
      <c r="AT237" s="41"/>
      <c r="AU237" s="41"/>
      <c r="AV237" s="41"/>
    </row>
    <row r="238" spans="46:48" ht="20.25">
      <c r="AT238" s="41"/>
      <c r="AU238" s="41"/>
      <c r="AV238" s="41"/>
    </row>
    <row r="239" spans="46:48" ht="20.25">
      <c r="AT239" s="41"/>
      <c r="AU239" s="41"/>
      <c r="AV239" s="41"/>
    </row>
    <row r="240" spans="46:48" ht="20.25">
      <c r="AT240" s="41"/>
      <c r="AU240" s="41"/>
      <c r="AV240" s="41"/>
    </row>
    <row r="241" spans="46:48" ht="20.25">
      <c r="AT241" s="41"/>
      <c r="AU241" s="41"/>
      <c r="AV241" s="41"/>
    </row>
    <row r="242" spans="46:48" ht="20.25">
      <c r="AT242" s="41"/>
      <c r="AU242" s="41"/>
      <c r="AV242" s="41"/>
    </row>
    <row r="243" spans="46:48" ht="20.25">
      <c r="AT243" s="41"/>
      <c r="AU243" s="41"/>
      <c r="AV243" s="41"/>
    </row>
    <row r="244" spans="46:48" ht="20.25">
      <c r="AT244" s="41"/>
      <c r="AU244" s="41"/>
      <c r="AV244" s="41"/>
    </row>
    <row r="245" spans="46:48" ht="20.25">
      <c r="AT245" s="41"/>
      <c r="AU245" s="41"/>
      <c r="AV245" s="41"/>
    </row>
    <row r="246" spans="46:48" ht="20.25">
      <c r="AT246" s="41"/>
      <c r="AU246" s="41"/>
      <c r="AV246" s="41"/>
    </row>
    <row r="247" spans="46:48" ht="20.25">
      <c r="AT247" s="41"/>
      <c r="AU247" s="41"/>
      <c r="AV247" s="41"/>
    </row>
    <row r="248" spans="46:48" ht="20.25">
      <c r="AT248" s="41"/>
      <c r="AU248" s="41"/>
      <c r="AV248" s="41"/>
    </row>
    <row r="249" spans="46:48" ht="20.25">
      <c r="AT249" s="41"/>
      <c r="AU249" s="41"/>
      <c r="AV249" s="41"/>
    </row>
    <row r="250" spans="46:48" ht="20.25">
      <c r="AT250" s="41"/>
      <c r="AU250" s="41"/>
      <c r="AV250" s="41"/>
    </row>
    <row r="251" spans="46:48" ht="20.25">
      <c r="AT251" s="41"/>
      <c r="AU251" s="41"/>
      <c r="AV251" s="41"/>
    </row>
    <row r="252" spans="46:48" ht="20.25">
      <c r="AT252" s="41"/>
      <c r="AU252" s="41"/>
      <c r="AV252" s="41"/>
    </row>
    <row r="253" spans="46:48" ht="20.25">
      <c r="AT253" s="41"/>
      <c r="AU253" s="41"/>
      <c r="AV253" s="41"/>
    </row>
    <row r="254" spans="46:48" ht="20.25">
      <c r="AT254" s="41"/>
      <c r="AU254" s="41"/>
      <c r="AV254" s="41"/>
    </row>
    <row r="255" spans="46:48" ht="20.25">
      <c r="AT255" s="41"/>
      <c r="AU255" s="41"/>
      <c r="AV255" s="41"/>
    </row>
    <row r="256" spans="46:48" ht="20.25">
      <c r="AT256" s="41"/>
      <c r="AU256" s="41"/>
      <c r="AV256" s="41"/>
    </row>
    <row r="257" spans="46:48" ht="20.25">
      <c r="AT257" s="41"/>
      <c r="AU257" s="41"/>
      <c r="AV257" s="41"/>
    </row>
    <row r="258" spans="46:48" ht="20.25">
      <c r="AT258" s="41"/>
      <c r="AU258" s="41"/>
      <c r="AV258" s="41"/>
    </row>
    <row r="259" spans="46:48" ht="20.25">
      <c r="AT259" s="41"/>
      <c r="AU259" s="41"/>
      <c r="AV259" s="41"/>
    </row>
    <row r="260" spans="46:48" ht="20.25">
      <c r="AT260" s="41"/>
      <c r="AU260" s="41"/>
      <c r="AV260" s="41"/>
    </row>
    <row r="261" spans="46:48" ht="20.25">
      <c r="AT261" s="41"/>
      <c r="AU261" s="41"/>
      <c r="AV261" s="41"/>
    </row>
    <row r="262" spans="46:48" ht="20.25">
      <c r="AT262" s="41"/>
      <c r="AU262" s="41"/>
      <c r="AV262" s="41"/>
    </row>
    <row r="263" spans="46:48" ht="20.25">
      <c r="AT263" s="41"/>
      <c r="AU263" s="41"/>
      <c r="AV263" s="41"/>
    </row>
    <row r="264" spans="46:48" ht="20.25">
      <c r="AT264" s="41"/>
      <c r="AU264" s="41"/>
      <c r="AV264" s="41"/>
    </row>
  </sheetData>
  <autoFilter ref="A4:AT159"/>
  <mergeCells count="17">
    <mergeCell ref="AF2:AH2"/>
    <mergeCell ref="AF1:AH1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T1:AE1"/>
    <mergeCell ref="A1:A3"/>
    <mergeCell ref="B1:C3"/>
    <mergeCell ref="D1:D3"/>
    <mergeCell ref="E1:J1"/>
    <mergeCell ref="K1:S1"/>
  </mergeCells>
  <printOptions horizontalCentered="1"/>
  <pageMargins left="0.15" right="0.16" top="0.45" bottom="0.31" header="0.26" footer="0.19"/>
  <pageSetup paperSize="5" scale="41" orientation="landscape" r:id="rId1"/>
  <headerFooter alignWithMargins="0">
    <oddHeader>&amp;C&amp;"MS Sans Serif,Bold"&amp;18HOSPITAL WISE AND INDICATOR WISE TARGETS AND ACHIEVEMENTS FOR THE MONTH OF APRIL -2014 TO JANUARY-2015</oddHeader>
    <oddFooter>&amp;C&amp;P</oddFooter>
  </headerFooter>
  <rowBreaks count="2" manualBreakCount="2">
    <brk id="48" max="34" man="1"/>
    <brk id="98" max="3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D256"/>
  <sheetViews>
    <sheetView tabSelected="1" workbookViewId="0">
      <pane xSplit="5" ySplit="5" topLeftCell="F6" activePane="bottomRight" state="frozenSplit"/>
      <selection pane="topRight" activeCell="G1" sqref="G1"/>
      <selection pane="bottomLeft" activeCell="A17" sqref="A17"/>
      <selection pane="bottomRight" activeCell="E21" sqref="E21"/>
    </sheetView>
  </sheetViews>
  <sheetFormatPr defaultRowHeight="15.75"/>
  <cols>
    <col min="1" max="1" width="26.85546875" style="121" customWidth="1"/>
    <col min="2" max="2" width="14.5703125" style="121" customWidth="1"/>
    <col min="3" max="3" width="23.5703125" style="5" customWidth="1"/>
    <col min="4" max="4" width="8.85546875" style="5" customWidth="1"/>
    <col min="5" max="5" width="6.85546875" style="5" customWidth="1"/>
    <col min="6" max="6" width="14.42578125" style="4" customWidth="1"/>
    <col min="7" max="7" width="10.85546875" style="4" customWidth="1"/>
    <col min="8" max="8" width="10.7109375" style="4" customWidth="1"/>
    <col min="9" max="9" width="15.7109375" style="4" customWidth="1"/>
    <col min="10" max="13" width="10" style="4" customWidth="1"/>
    <col min="14" max="14" width="12.140625" style="4" customWidth="1"/>
    <col min="15" max="15" width="20" style="4" customWidth="1"/>
    <col min="16" max="16" width="12.5703125" style="4" customWidth="1"/>
    <col min="17" max="17" width="11.85546875" style="4" customWidth="1"/>
    <col min="18" max="18" width="10.28515625" style="4" customWidth="1"/>
    <col min="19" max="19" width="11" style="4" customWidth="1"/>
    <col min="20" max="20" width="9.5703125" style="4" customWidth="1"/>
    <col min="21" max="21" width="5.42578125" style="4" customWidth="1"/>
    <col min="22" max="22" width="9.5703125" style="4" customWidth="1"/>
    <col min="23" max="25" width="9.85546875" style="4" customWidth="1"/>
    <col min="26" max="26" width="14.7109375" style="4" customWidth="1"/>
    <col min="27" max="27" width="10.7109375" style="4" customWidth="1"/>
    <col min="28" max="28" width="10" style="4" customWidth="1"/>
    <col min="29" max="29" width="12.5703125" style="4" customWidth="1"/>
    <col min="30" max="30" width="10.42578125" style="4" customWidth="1"/>
    <col min="31" max="256" width="9.140625" style="4"/>
    <col min="257" max="257" width="26.85546875" style="4" customWidth="1"/>
    <col min="258" max="258" width="14.5703125" style="4" customWidth="1"/>
    <col min="259" max="259" width="23.5703125" style="4" customWidth="1"/>
    <col min="260" max="260" width="8.85546875" style="4" customWidth="1"/>
    <col min="261" max="261" width="6.85546875" style="4" customWidth="1"/>
    <col min="262" max="262" width="14.42578125" style="4" customWidth="1"/>
    <col min="263" max="263" width="10.85546875" style="4" customWidth="1"/>
    <col min="264" max="264" width="10.7109375" style="4" customWidth="1"/>
    <col min="265" max="265" width="15.7109375" style="4" customWidth="1"/>
    <col min="266" max="269" width="10" style="4" customWidth="1"/>
    <col min="270" max="270" width="12.140625" style="4" customWidth="1"/>
    <col min="271" max="271" width="20" style="4" customWidth="1"/>
    <col min="272" max="272" width="12.5703125" style="4" customWidth="1"/>
    <col min="273" max="273" width="11.85546875" style="4" customWidth="1"/>
    <col min="274" max="274" width="10.28515625" style="4" customWidth="1"/>
    <col min="275" max="275" width="11" style="4" customWidth="1"/>
    <col min="276" max="276" width="9.5703125" style="4" customWidth="1"/>
    <col min="277" max="277" width="5.42578125" style="4" customWidth="1"/>
    <col min="278" max="278" width="9.5703125" style="4" customWidth="1"/>
    <col min="279" max="281" width="9.85546875" style="4" customWidth="1"/>
    <col min="282" max="282" width="14.7109375" style="4" customWidth="1"/>
    <col min="283" max="283" width="10.7109375" style="4" customWidth="1"/>
    <col min="284" max="284" width="10" style="4" customWidth="1"/>
    <col min="285" max="285" width="12.5703125" style="4" customWidth="1"/>
    <col min="286" max="286" width="10.42578125" style="4" customWidth="1"/>
    <col min="287" max="512" width="9.140625" style="4"/>
    <col min="513" max="513" width="26.85546875" style="4" customWidth="1"/>
    <col min="514" max="514" width="14.5703125" style="4" customWidth="1"/>
    <col min="515" max="515" width="23.5703125" style="4" customWidth="1"/>
    <col min="516" max="516" width="8.85546875" style="4" customWidth="1"/>
    <col min="517" max="517" width="6.85546875" style="4" customWidth="1"/>
    <col min="518" max="518" width="14.42578125" style="4" customWidth="1"/>
    <col min="519" max="519" width="10.85546875" style="4" customWidth="1"/>
    <col min="520" max="520" width="10.7109375" style="4" customWidth="1"/>
    <col min="521" max="521" width="15.7109375" style="4" customWidth="1"/>
    <col min="522" max="525" width="10" style="4" customWidth="1"/>
    <col min="526" max="526" width="12.140625" style="4" customWidth="1"/>
    <col min="527" max="527" width="20" style="4" customWidth="1"/>
    <col min="528" max="528" width="12.5703125" style="4" customWidth="1"/>
    <col min="529" max="529" width="11.85546875" style="4" customWidth="1"/>
    <col min="530" max="530" width="10.28515625" style="4" customWidth="1"/>
    <col min="531" max="531" width="11" style="4" customWidth="1"/>
    <col min="532" max="532" width="9.5703125" style="4" customWidth="1"/>
    <col min="533" max="533" width="5.42578125" style="4" customWidth="1"/>
    <col min="534" max="534" width="9.5703125" style="4" customWidth="1"/>
    <col min="535" max="537" width="9.85546875" style="4" customWidth="1"/>
    <col min="538" max="538" width="14.7109375" style="4" customWidth="1"/>
    <col min="539" max="539" width="10.7109375" style="4" customWidth="1"/>
    <col min="540" max="540" width="10" style="4" customWidth="1"/>
    <col min="541" max="541" width="12.5703125" style="4" customWidth="1"/>
    <col min="542" max="542" width="10.42578125" style="4" customWidth="1"/>
    <col min="543" max="768" width="9.140625" style="4"/>
    <col min="769" max="769" width="26.85546875" style="4" customWidth="1"/>
    <col min="770" max="770" width="14.5703125" style="4" customWidth="1"/>
    <col min="771" max="771" width="23.5703125" style="4" customWidth="1"/>
    <col min="772" max="772" width="8.85546875" style="4" customWidth="1"/>
    <col min="773" max="773" width="6.85546875" style="4" customWidth="1"/>
    <col min="774" max="774" width="14.42578125" style="4" customWidth="1"/>
    <col min="775" max="775" width="10.85546875" style="4" customWidth="1"/>
    <col min="776" max="776" width="10.7109375" style="4" customWidth="1"/>
    <col min="777" max="777" width="15.7109375" style="4" customWidth="1"/>
    <col min="778" max="781" width="10" style="4" customWidth="1"/>
    <col min="782" max="782" width="12.140625" style="4" customWidth="1"/>
    <col min="783" max="783" width="20" style="4" customWidth="1"/>
    <col min="784" max="784" width="12.5703125" style="4" customWidth="1"/>
    <col min="785" max="785" width="11.85546875" style="4" customWidth="1"/>
    <col min="786" max="786" width="10.28515625" style="4" customWidth="1"/>
    <col min="787" max="787" width="11" style="4" customWidth="1"/>
    <col min="788" max="788" width="9.5703125" style="4" customWidth="1"/>
    <col min="789" max="789" width="5.42578125" style="4" customWidth="1"/>
    <col min="790" max="790" width="9.5703125" style="4" customWidth="1"/>
    <col min="791" max="793" width="9.85546875" style="4" customWidth="1"/>
    <col min="794" max="794" width="14.7109375" style="4" customWidth="1"/>
    <col min="795" max="795" width="10.7109375" style="4" customWidth="1"/>
    <col min="796" max="796" width="10" style="4" customWidth="1"/>
    <col min="797" max="797" width="12.5703125" style="4" customWidth="1"/>
    <col min="798" max="798" width="10.42578125" style="4" customWidth="1"/>
    <col min="799" max="1024" width="9.140625" style="4"/>
    <col min="1025" max="1025" width="26.85546875" style="4" customWidth="1"/>
    <col min="1026" max="1026" width="14.5703125" style="4" customWidth="1"/>
    <col min="1027" max="1027" width="23.5703125" style="4" customWidth="1"/>
    <col min="1028" max="1028" width="8.85546875" style="4" customWidth="1"/>
    <col min="1029" max="1029" width="6.85546875" style="4" customWidth="1"/>
    <col min="1030" max="1030" width="14.42578125" style="4" customWidth="1"/>
    <col min="1031" max="1031" width="10.85546875" style="4" customWidth="1"/>
    <col min="1032" max="1032" width="10.7109375" style="4" customWidth="1"/>
    <col min="1033" max="1033" width="15.7109375" style="4" customWidth="1"/>
    <col min="1034" max="1037" width="10" style="4" customWidth="1"/>
    <col min="1038" max="1038" width="12.140625" style="4" customWidth="1"/>
    <col min="1039" max="1039" width="20" style="4" customWidth="1"/>
    <col min="1040" max="1040" width="12.5703125" style="4" customWidth="1"/>
    <col min="1041" max="1041" width="11.85546875" style="4" customWidth="1"/>
    <col min="1042" max="1042" width="10.28515625" style="4" customWidth="1"/>
    <col min="1043" max="1043" width="11" style="4" customWidth="1"/>
    <col min="1044" max="1044" width="9.5703125" style="4" customWidth="1"/>
    <col min="1045" max="1045" width="5.42578125" style="4" customWidth="1"/>
    <col min="1046" max="1046" width="9.5703125" style="4" customWidth="1"/>
    <col min="1047" max="1049" width="9.85546875" style="4" customWidth="1"/>
    <col min="1050" max="1050" width="14.7109375" style="4" customWidth="1"/>
    <col min="1051" max="1051" width="10.7109375" style="4" customWidth="1"/>
    <col min="1052" max="1052" width="10" style="4" customWidth="1"/>
    <col min="1053" max="1053" width="12.5703125" style="4" customWidth="1"/>
    <col min="1054" max="1054" width="10.42578125" style="4" customWidth="1"/>
    <col min="1055" max="1280" width="9.140625" style="4"/>
    <col min="1281" max="1281" width="26.85546875" style="4" customWidth="1"/>
    <col min="1282" max="1282" width="14.5703125" style="4" customWidth="1"/>
    <col min="1283" max="1283" width="23.5703125" style="4" customWidth="1"/>
    <col min="1284" max="1284" width="8.85546875" style="4" customWidth="1"/>
    <col min="1285" max="1285" width="6.85546875" style="4" customWidth="1"/>
    <col min="1286" max="1286" width="14.42578125" style="4" customWidth="1"/>
    <col min="1287" max="1287" width="10.85546875" style="4" customWidth="1"/>
    <col min="1288" max="1288" width="10.7109375" style="4" customWidth="1"/>
    <col min="1289" max="1289" width="15.7109375" style="4" customWidth="1"/>
    <col min="1290" max="1293" width="10" style="4" customWidth="1"/>
    <col min="1294" max="1294" width="12.140625" style="4" customWidth="1"/>
    <col min="1295" max="1295" width="20" style="4" customWidth="1"/>
    <col min="1296" max="1296" width="12.5703125" style="4" customWidth="1"/>
    <col min="1297" max="1297" width="11.85546875" style="4" customWidth="1"/>
    <col min="1298" max="1298" width="10.28515625" style="4" customWidth="1"/>
    <col min="1299" max="1299" width="11" style="4" customWidth="1"/>
    <col min="1300" max="1300" width="9.5703125" style="4" customWidth="1"/>
    <col min="1301" max="1301" width="5.42578125" style="4" customWidth="1"/>
    <col min="1302" max="1302" width="9.5703125" style="4" customWidth="1"/>
    <col min="1303" max="1305" width="9.85546875" style="4" customWidth="1"/>
    <col min="1306" max="1306" width="14.7109375" style="4" customWidth="1"/>
    <col min="1307" max="1307" width="10.7109375" style="4" customWidth="1"/>
    <col min="1308" max="1308" width="10" style="4" customWidth="1"/>
    <col min="1309" max="1309" width="12.5703125" style="4" customWidth="1"/>
    <col min="1310" max="1310" width="10.42578125" style="4" customWidth="1"/>
    <col min="1311" max="1536" width="9.140625" style="4"/>
    <col min="1537" max="1537" width="26.85546875" style="4" customWidth="1"/>
    <col min="1538" max="1538" width="14.5703125" style="4" customWidth="1"/>
    <col min="1539" max="1539" width="23.5703125" style="4" customWidth="1"/>
    <col min="1540" max="1540" width="8.85546875" style="4" customWidth="1"/>
    <col min="1541" max="1541" width="6.85546875" style="4" customWidth="1"/>
    <col min="1542" max="1542" width="14.42578125" style="4" customWidth="1"/>
    <col min="1543" max="1543" width="10.85546875" style="4" customWidth="1"/>
    <col min="1544" max="1544" width="10.7109375" style="4" customWidth="1"/>
    <col min="1545" max="1545" width="15.7109375" style="4" customWidth="1"/>
    <col min="1546" max="1549" width="10" style="4" customWidth="1"/>
    <col min="1550" max="1550" width="12.140625" style="4" customWidth="1"/>
    <col min="1551" max="1551" width="20" style="4" customWidth="1"/>
    <col min="1552" max="1552" width="12.5703125" style="4" customWidth="1"/>
    <col min="1553" max="1553" width="11.85546875" style="4" customWidth="1"/>
    <col min="1554" max="1554" width="10.28515625" style="4" customWidth="1"/>
    <col min="1555" max="1555" width="11" style="4" customWidth="1"/>
    <col min="1556" max="1556" width="9.5703125" style="4" customWidth="1"/>
    <col min="1557" max="1557" width="5.42578125" style="4" customWidth="1"/>
    <col min="1558" max="1558" width="9.5703125" style="4" customWidth="1"/>
    <col min="1559" max="1561" width="9.85546875" style="4" customWidth="1"/>
    <col min="1562" max="1562" width="14.7109375" style="4" customWidth="1"/>
    <col min="1563" max="1563" width="10.7109375" style="4" customWidth="1"/>
    <col min="1564" max="1564" width="10" style="4" customWidth="1"/>
    <col min="1565" max="1565" width="12.5703125" style="4" customWidth="1"/>
    <col min="1566" max="1566" width="10.42578125" style="4" customWidth="1"/>
    <col min="1567" max="1792" width="9.140625" style="4"/>
    <col min="1793" max="1793" width="26.85546875" style="4" customWidth="1"/>
    <col min="1794" max="1794" width="14.5703125" style="4" customWidth="1"/>
    <col min="1795" max="1795" width="23.5703125" style="4" customWidth="1"/>
    <col min="1796" max="1796" width="8.85546875" style="4" customWidth="1"/>
    <col min="1797" max="1797" width="6.85546875" style="4" customWidth="1"/>
    <col min="1798" max="1798" width="14.42578125" style="4" customWidth="1"/>
    <col min="1799" max="1799" width="10.85546875" style="4" customWidth="1"/>
    <col min="1800" max="1800" width="10.7109375" style="4" customWidth="1"/>
    <col min="1801" max="1801" width="15.7109375" style="4" customWidth="1"/>
    <col min="1802" max="1805" width="10" style="4" customWidth="1"/>
    <col min="1806" max="1806" width="12.140625" style="4" customWidth="1"/>
    <col min="1807" max="1807" width="20" style="4" customWidth="1"/>
    <col min="1808" max="1808" width="12.5703125" style="4" customWidth="1"/>
    <col min="1809" max="1809" width="11.85546875" style="4" customWidth="1"/>
    <col min="1810" max="1810" width="10.28515625" style="4" customWidth="1"/>
    <col min="1811" max="1811" width="11" style="4" customWidth="1"/>
    <col min="1812" max="1812" width="9.5703125" style="4" customWidth="1"/>
    <col min="1813" max="1813" width="5.42578125" style="4" customWidth="1"/>
    <col min="1814" max="1814" width="9.5703125" style="4" customWidth="1"/>
    <col min="1815" max="1817" width="9.85546875" style="4" customWidth="1"/>
    <col min="1818" max="1818" width="14.7109375" style="4" customWidth="1"/>
    <col min="1819" max="1819" width="10.7109375" style="4" customWidth="1"/>
    <col min="1820" max="1820" width="10" style="4" customWidth="1"/>
    <col min="1821" max="1821" width="12.5703125" style="4" customWidth="1"/>
    <col min="1822" max="1822" width="10.42578125" style="4" customWidth="1"/>
    <col min="1823" max="2048" width="9.140625" style="4"/>
    <col min="2049" max="2049" width="26.85546875" style="4" customWidth="1"/>
    <col min="2050" max="2050" width="14.5703125" style="4" customWidth="1"/>
    <col min="2051" max="2051" width="23.5703125" style="4" customWidth="1"/>
    <col min="2052" max="2052" width="8.85546875" style="4" customWidth="1"/>
    <col min="2053" max="2053" width="6.85546875" style="4" customWidth="1"/>
    <col min="2054" max="2054" width="14.42578125" style="4" customWidth="1"/>
    <col min="2055" max="2055" width="10.85546875" style="4" customWidth="1"/>
    <col min="2056" max="2056" width="10.7109375" style="4" customWidth="1"/>
    <col min="2057" max="2057" width="15.7109375" style="4" customWidth="1"/>
    <col min="2058" max="2061" width="10" style="4" customWidth="1"/>
    <col min="2062" max="2062" width="12.140625" style="4" customWidth="1"/>
    <col min="2063" max="2063" width="20" style="4" customWidth="1"/>
    <col min="2064" max="2064" width="12.5703125" style="4" customWidth="1"/>
    <col min="2065" max="2065" width="11.85546875" style="4" customWidth="1"/>
    <col min="2066" max="2066" width="10.28515625" style="4" customWidth="1"/>
    <col min="2067" max="2067" width="11" style="4" customWidth="1"/>
    <col min="2068" max="2068" width="9.5703125" style="4" customWidth="1"/>
    <col min="2069" max="2069" width="5.42578125" style="4" customWidth="1"/>
    <col min="2070" max="2070" width="9.5703125" style="4" customWidth="1"/>
    <col min="2071" max="2073" width="9.85546875" style="4" customWidth="1"/>
    <col min="2074" max="2074" width="14.7109375" style="4" customWidth="1"/>
    <col min="2075" max="2075" width="10.7109375" style="4" customWidth="1"/>
    <col min="2076" max="2076" width="10" style="4" customWidth="1"/>
    <col min="2077" max="2077" width="12.5703125" style="4" customWidth="1"/>
    <col min="2078" max="2078" width="10.42578125" style="4" customWidth="1"/>
    <col min="2079" max="2304" width="9.140625" style="4"/>
    <col min="2305" max="2305" width="26.85546875" style="4" customWidth="1"/>
    <col min="2306" max="2306" width="14.5703125" style="4" customWidth="1"/>
    <col min="2307" max="2307" width="23.5703125" style="4" customWidth="1"/>
    <col min="2308" max="2308" width="8.85546875" style="4" customWidth="1"/>
    <col min="2309" max="2309" width="6.85546875" style="4" customWidth="1"/>
    <col min="2310" max="2310" width="14.42578125" style="4" customWidth="1"/>
    <col min="2311" max="2311" width="10.85546875" style="4" customWidth="1"/>
    <col min="2312" max="2312" width="10.7109375" style="4" customWidth="1"/>
    <col min="2313" max="2313" width="15.7109375" style="4" customWidth="1"/>
    <col min="2314" max="2317" width="10" style="4" customWidth="1"/>
    <col min="2318" max="2318" width="12.140625" style="4" customWidth="1"/>
    <col min="2319" max="2319" width="20" style="4" customWidth="1"/>
    <col min="2320" max="2320" width="12.5703125" style="4" customWidth="1"/>
    <col min="2321" max="2321" width="11.85546875" style="4" customWidth="1"/>
    <col min="2322" max="2322" width="10.28515625" style="4" customWidth="1"/>
    <col min="2323" max="2323" width="11" style="4" customWidth="1"/>
    <col min="2324" max="2324" width="9.5703125" style="4" customWidth="1"/>
    <col min="2325" max="2325" width="5.42578125" style="4" customWidth="1"/>
    <col min="2326" max="2326" width="9.5703125" style="4" customWidth="1"/>
    <col min="2327" max="2329" width="9.85546875" style="4" customWidth="1"/>
    <col min="2330" max="2330" width="14.7109375" style="4" customWidth="1"/>
    <col min="2331" max="2331" width="10.7109375" style="4" customWidth="1"/>
    <col min="2332" max="2332" width="10" style="4" customWidth="1"/>
    <col min="2333" max="2333" width="12.5703125" style="4" customWidth="1"/>
    <col min="2334" max="2334" width="10.42578125" style="4" customWidth="1"/>
    <col min="2335" max="2560" width="9.140625" style="4"/>
    <col min="2561" max="2561" width="26.85546875" style="4" customWidth="1"/>
    <col min="2562" max="2562" width="14.5703125" style="4" customWidth="1"/>
    <col min="2563" max="2563" width="23.5703125" style="4" customWidth="1"/>
    <col min="2564" max="2564" width="8.85546875" style="4" customWidth="1"/>
    <col min="2565" max="2565" width="6.85546875" style="4" customWidth="1"/>
    <col min="2566" max="2566" width="14.42578125" style="4" customWidth="1"/>
    <col min="2567" max="2567" width="10.85546875" style="4" customWidth="1"/>
    <col min="2568" max="2568" width="10.7109375" style="4" customWidth="1"/>
    <col min="2569" max="2569" width="15.7109375" style="4" customWidth="1"/>
    <col min="2570" max="2573" width="10" style="4" customWidth="1"/>
    <col min="2574" max="2574" width="12.140625" style="4" customWidth="1"/>
    <col min="2575" max="2575" width="20" style="4" customWidth="1"/>
    <col min="2576" max="2576" width="12.5703125" style="4" customWidth="1"/>
    <col min="2577" max="2577" width="11.85546875" style="4" customWidth="1"/>
    <col min="2578" max="2578" width="10.28515625" style="4" customWidth="1"/>
    <col min="2579" max="2579" width="11" style="4" customWidth="1"/>
    <col min="2580" max="2580" width="9.5703125" style="4" customWidth="1"/>
    <col min="2581" max="2581" width="5.42578125" style="4" customWidth="1"/>
    <col min="2582" max="2582" width="9.5703125" style="4" customWidth="1"/>
    <col min="2583" max="2585" width="9.85546875" style="4" customWidth="1"/>
    <col min="2586" max="2586" width="14.7109375" style="4" customWidth="1"/>
    <col min="2587" max="2587" width="10.7109375" style="4" customWidth="1"/>
    <col min="2588" max="2588" width="10" style="4" customWidth="1"/>
    <col min="2589" max="2589" width="12.5703125" style="4" customWidth="1"/>
    <col min="2590" max="2590" width="10.42578125" style="4" customWidth="1"/>
    <col min="2591" max="2816" width="9.140625" style="4"/>
    <col min="2817" max="2817" width="26.85546875" style="4" customWidth="1"/>
    <col min="2818" max="2818" width="14.5703125" style="4" customWidth="1"/>
    <col min="2819" max="2819" width="23.5703125" style="4" customWidth="1"/>
    <col min="2820" max="2820" width="8.85546875" style="4" customWidth="1"/>
    <col min="2821" max="2821" width="6.85546875" style="4" customWidth="1"/>
    <col min="2822" max="2822" width="14.42578125" style="4" customWidth="1"/>
    <col min="2823" max="2823" width="10.85546875" style="4" customWidth="1"/>
    <col min="2824" max="2824" width="10.7109375" style="4" customWidth="1"/>
    <col min="2825" max="2825" width="15.7109375" style="4" customWidth="1"/>
    <col min="2826" max="2829" width="10" style="4" customWidth="1"/>
    <col min="2830" max="2830" width="12.140625" style="4" customWidth="1"/>
    <col min="2831" max="2831" width="20" style="4" customWidth="1"/>
    <col min="2832" max="2832" width="12.5703125" style="4" customWidth="1"/>
    <col min="2833" max="2833" width="11.85546875" style="4" customWidth="1"/>
    <col min="2834" max="2834" width="10.28515625" style="4" customWidth="1"/>
    <col min="2835" max="2835" width="11" style="4" customWidth="1"/>
    <col min="2836" max="2836" width="9.5703125" style="4" customWidth="1"/>
    <col min="2837" max="2837" width="5.42578125" style="4" customWidth="1"/>
    <col min="2838" max="2838" width="9.5703125" style="4" customWidth="1"/>
    <col min="2839" max="2841" width="9.85546875" style="4" customWidth="1"/>
    <col min="2842" max="2842" width="14.7109375" style="4" customWidth="1"/>
    <col min="2843" max="2843" width="10.7109375" style="4" customWidth="1"/>
    <col min="2844" max="2844" width="10" style="4" customWidth="1"/>
    <col min="2845" max="2845" width="12.5703125" style="4" customWidth="1"/>
    <col min="2846" max="2846" width="10.42578125" style="4" customWidth="1"/>
    <col min="2847" max="3072" width="9.140625" style="4"/>
    <col min="3073" max="3073" width="26.85546875" style="4" customWidth="1"/>
    <col min="3074" max="3074" width="14.5703125" style="4" customWidth="1"/>
    <col min="3075" max="3075" width="23.5703125" style="4" customWidth="1"/>
    <col min="3076" max="3076" width="8.85546875" style="4" customWidth="1"/>
    <col min="3077" max="3077" width="6.85546875" style="4" customWidth="1"/>
    <col min="3078" max="3078" width="14.42578125" style="4" customWidth="1"/>
    <col min="3079" max="3079" width="10.85546875" style="4" customWidth="1"/>
    <col min="3080" max="3080" width="10.7109375" style="4" customWidth="1"/>
    <col min="3081" max="3081" width="15.7109375" style="4" customWidth="1"/>
    <col min="3082" max="3085" width="10" style="4" customWidth="1"/>
    <col min="3086" max="3086" width="12.140625" style="4" customWidth="1"/>
    <col min="3087" max="3087" width="20" style="4" customWidth="1"/>
    <col min="3088" max="3088" width="12.5703125" style="4" customWidth="1"/>
    <col min="3089" max="3089" width="11.85546875" style="4" customWidth="1"/>
    <col min="3090" max="3090" width="10.28515625" style="4" customWidth="1"/>
    <col min="3091" max="3091" width="11" style="4" customWidth="1"/>
    <col min="3092" max="3092" width="9.5703125" style="4" customWidth="1"/>
    <col min="3093" max="3093" width="5.42578125" style="4" customWidth="1"/>
    <col min="3094" max="3094" width="9.5703125" style="4" customWidth="1"/>
    <col min="3095" max="3097" width="9.85546875" style="4" customWidth="1"/>
    <col min="3098" max="3098" width="14.7109375" style="4" customWidth="1"/>
    <col min="3099" max="3099" width="10.7109375" style="4" customWidth="1"/>
    <col min="3100" max="3100" width="10" style="4" customWidth="1"/>
    <col min="3101" max="3101" width="12.5703125" style="4" customWidth="1"/>
    <col min="3102" max="3102" width="10.42578125" style="4" customWidth="1"/>
    <col min="3103" max="3328" width="9.140625" style="4"/>
    <col min="3329" max="3329" width="26.85546875" style="4" customWidth="1"/>
    <col min="3330" max="3330" width="14.5703125" style="4" customWidth="1"/>
    <col min="3331" max="3331" width="23.5703125" style="4" customWidth="1"/>
    <col min="3332" max="3332" width="8.85546875" style="4" customWidth="1"/>
    <col min="3333" max="3333" width="6.85546875" style="4" customWidth="1"/>
    <col min="3334" max="3334" width="14.42578125" style="4" customWidth="1"/>
    <col min="3335" max="3335" width="10.85546875" style="4" customWidth="1"/>
    <col min="3336" max="3336" width="10.7109375" style="4" customWidth="1"/>
    <col min="3337" max="3337" width="15.7109375" style="4" customWidth="1"/>
    <col min="3338" max="3341" width="10" style="4" customWidth="1"/>
    <col min="3342" max="3342" width="12.140625" style="4" customWidth="1"/>
    <col min="3343" max="3343" width="20" style="4" customWidth="1"/>
    <col min="3344" max="3344" width="12.5703125" style="4" customWidth="1"/>
    <col min="3345" max="3345" width="11.85546875" style="4" customWidth="1"/>
    <col min="3346" max="3346" width="10.28515625" style="4" customWidth="1"/>
    <col min="3347" max="3347" width="11" style="4" customWidth="1"/>
    <col min="3348" max="3348" width="9.5703125" style="4" customWidth="1"/>
    <col min="3349" max="3349" width="5.42578125" style="4" customWidth="1"/>
    <col min="3350" max="3350" width="9.5703125" style="4" customWidth="1"/>
    <col min="3351" max="3353" width="9.85546875" style="4" customWidth="1"/>
    <col min="3354" max="3354" width="14.7109375" style="4" customWidth="1"/>
    <col min="3355" max="3355" width="10.7109375" style="4" customWidth="1"/>
    <col min="3356" max="3356" width="10" style="4" customWidth="1"/>
    <col min="3357" max="3357" width="12.5703125" style="4" customWidth="1"/>
    <col min="3358" max="3358" width="10.42578125" style="4" customWidth="1"/>
    <col min="3359" max="3584" width="9.140625" style="4"/>
    <col min="3585" max="3585" width="26.85546875" style="4" customWidth="1"/>
    <col min="3586" max="3586" width="14.5703125" style="4" customWidth="1"/>
    <col min="3587" max="3587" width="23.5703125" style="4" customWidth="1"/>
    <col min="3588" max="3588" width="8.85546875" style="4" customWidth="1"/>
    <col min="3589" max="3589" width="6.85546875" style="4" customWidth="1"/>
    <col min="3590" max="3590" width="14.42578125" style="4" customWidth="1"/>
    <col min="3591" max="3591" width="10.85546875" style="4" customWidth="1"/>
    <col min="3592" max="3592" width="10.7109375" style="4" customWidth="1"/>
    <col min="3593" max="3593" width="15.7109375" style="4" customWidth="1"/>
    <col min="3594" max="3597" width="10" style="4" customWidth="1"/>
    <col min="3598" max="3598" width="12.140625" style="4" customWidth="1"/>
    <col min="3599" max="3599" width="20" style="4" customWidth="1"/>
    <col min="3600" max="3600" width="12.5703125" style="4" customWidth="1"/>
    <col min="3601" max="3601" width="11.85546875" style="4" customWidth="1"/>
    <col min="3602" max="3602" width="10.28515625" style="4" customWidth="1"/>
    <col min="3603" max="3603" width="11" style="4" customWidth="1"/>
    <col min="3604" max="3604" width="9.5703125" style="4" customWidth="1"/>
    <col min="3605" max="3605" width="5.42578125" style="4" customWidth="1"/>
    <col min="3606" max="3606" width="9.5703125" style="4" customWidth="1"/>
    <col min="3607" max="3609" width="9.85546875" style="4" customWidth="1"/>
    <col min="3610" max="3610" width="14.7109375" style="4" customWidth="1"/>
    <col min="3611" max="3611" width="10.7109375" style="4" customWidth="1"/>
    <col min="3612" max="3612" width="10" style="4" customWidth="1"/>
    <col min="3613" max="3613" width="12.5703125" style="4" customWidth="1"/>
    <col min="3614" max="3614" width="10.42578125" style="4" customWidth="1"/>
    <col min="3615" max="3840" width="9.140625" style="4"/>
    <col min="3841" max="3841" width="26.85546875" style="4" customWidth="1"/>
    <col min="3842" max="3842" width="14.5703125" style="4" customWidth="1"/>
    <col min="3843" max="3843" width="23.5703125" style="4" customWidth="1"/>
    <col min="3844" max="3844" width="8.85546875" style="4" customWidth="1"/>
    <col min="3845" max="3845" width="6.85546875" style="4" customWidth="1"/>
    <col min="3846" max="3846" width="14.42578125" style="4" customWidth="1"/>
    <col min="3847" max="3847" width="10.85546875" style="4" customWidth="1"/>
    <col min="3848" max="3848" width="10.7109375" style="4" customWidth="1"/>
    <col min="3849" max="3849" width="15.7109375" style="4" customWidth="1"/>
    <col min="3850" max="3853" width="10" style="4" customWidth="1"/>
    <col min="3854" max="3854" width="12.140625" style="4" customWidth="1"/>
    <col min="3855" max="3855" width="20" style="4" customWidth="1"/>
    <col min="3856" max="3856" width="12.5703125" style="4" customWidth="1"/>
    <col min="3857" max="3857" width="11.85546875" style="4" customWidth="1"/>
    <col min="3858" max="3858" width="10.28515625" style="4" customWidth="1"/>
    <col min="3859" max="3859" width="11" style="4" customWidth="1"/>
    <col min="3860" max="3860" width="9.5703125" style="4" customWidth="1"/>
    <col min="3861" max="3861" width="5.42578125" style="4" customWidth="1"/>
    <col min="3862" max="3862" width="9.5703125" style="4" customWidth="1"/>
    <col min="3863" max="3865" width="9.85546875" style="4" customWidth="1"/>
    <col min="3866" max="3866" width="14.7109375" style="4" customWidth="1"/>
    <col min="3867" max="3867" width="10.7109375" style="4" customWidth="1"/>
    <col min="3868" max="3868" width="10" style="4" customWidth="1"/>
    <col min="3869" max="3869" width="12.5703125" style="4" customWidth="1"/>
    <col min="3870" max="3870" width="10.42578125" style="4" customWidth="1"/>
    <col min="3871" max="4096" width="9.140625" style="4"/>
    <col min="4097" max="4097" width="26.85546875" style="4" customWidth="1"/>
    <col min="4098" max="4098" width="14.5703125" style="4" customWidth="1"/>
    <col min="4099" max="4099" width="23.5703125" style="4" customWidth="1"/>
    <col min="4100" max="4100" width="8.85546875" style="4" customWidth="1"/>
    <col min="4101" max="4101" width="6.85546875" style="4" customWidth="1"/>
    <col min="4102" max="4102" width="14.42578125" style="4" customWidth="1"/>
    <col min="4103" max="4103" width="10.85546875" style="4" customWidth="1"/>
    <col min="4104" max="4104" width="10.7109375" style="4" customWidth="1"/>
    <col min="4105" max="4105" width="15.7109375" style="4" customWidth="1"/>
    <col min="4106" max="4109" width="10" style="4" customWidth="1"/>
    <col min="4110" max="4110" width="12.140625" style="4" customWidth="1"/>
    <col min="4111" max="4111" width="20" style="4" customWidth="1"/>
    <col min="4112" max="4112" width="12.5703125" style="4" customWidth="1"/>
    <col min="4113" max="4113" width="11.85546875" style="4" customWidth="1"/>
    <col min="4114" max="4114" width="10.28515625" style="4" customWidth="1"/>
    <col min="4115" max="4115" width="11" style="4" customWidth="1"/>
    <col min="4116" max="4116" width="9.5703125" style="4" customWidth="1"/>
    <col min="4117" max="4117" width="5.42578125" style="4" customWidth="1"/>
    <col min="4118" max="4118" width="9.5703125" style="4" customWidth="1"/>
    <col min="4119" max="4121" width="9.85546875" style="4" customWidth="1"/>
    <col min="4122" max="4122" width="14.7109375" style="4" customWidth="1"/>
    <col min="4123" max="4123" width="10.7109375" style="4" customWidth="1"/>
    <col min="4124" max="4124" width="10" style="4" customWidth="1"/>
    <col min="4125" max="4125" width="12.5703125" style="4" customWidth="1"/>
    <col min="4126" max="4126" width="10.42578125" style="4" customWidth="1"/>
    <col min="4127" max="4352" width="9.140625" style="4"/>
    <col min="4353" max="4353" width="26.85546875" style="4" customWidth="1"/>
    <col min="4354" max="4354" width="14.5703125" style="4" customWidth="1"/>
    <col min="4355" max="4355" width="23.5703125" style="4" customWidth="1"/>
    <col min="4356" max="4356" width="8.85546875" style="4" customWidth="1"/>
    <col min="4357" max="4357" width="6.85546875" style="4" customWidth="1"/>
    <col min="4358" max="4358" width="14.42578125" style="4" customWidth="1"/>
    <col min="4359" max="4359" width="10.85546875" style="4" customWidth="1"/>
    <col min="4360" max="4360" width="10.7109375" style="4" customWidth="1"/>
    <col min="4361" max="4361" width="15.7109375" style="4" customWidth="1"/>
    <col min="4362" max="4365" width="10" style="4" customWidth="1"/>
    <col min="4366" max="4366" width="12.140625" style="4" customWidth="1"/>
    <col min="4367" max="4367" width="20" style="4" customWidth="1"/>
    <col min="4368" max="4368" width="12.5703125" style="4" customWidth="1"/>
    <col min="4369" max="4369" width="11.85546875" style="4" customWidth="1"/>
    <col min="4370" max="4370" width="10.28515625" style="4" customWidth="1"/>
    <col min="4371" max="4371" width="11" style="4" customWidth="1"/>
    <col min="4372" max="4372" width="9.5703125" style="4" customWidth="1"/>
    <col min="4373" max="4373" width="5.42578125" style="4" customWidth="1"/>
    <col min="4374" max="4374" width="9.5703125" style="4" customWidth="1"/>
    <col min="4375" max="4377" width="9.85546875" style="4" customWidth="1"/>
    <col min="4378" max="4378" width="14.7109375" style="4" customWidth="1"/>
    <col min="4379" max="4379" width="10.7109375" style="4" customWidth="1"/>
    <col min="4380" max="4380" width="10" style="4" customWidth="1"/>
    <col min="4381" max="4381" width="12.5703125" style="4" customWidth="1"/>
    <col min="4382" max="4382" width="10.42578125" style="4" customWidth="1"/>
    <col min="4383" max="4608" width="9.140625" style="4"/>
    <col min="4609" max="4609" width="26.85546875" style="4" customWidth="1"/>
    <col min="4610" max="4610" width="14.5703125" style="4" customWidth="1"/>
    <col min="4611" max="4611" width="23.5703125" style="4" customWidth="1"/>
    <col min="4612" max="4612" width="8.85546875" style="4" customWidth="1"/>
    <col min="4613" max="4613" width="6.85546875" style="4" customWidth="1"/>
    <col min="4614" max="4614" width="14.42578125" style="4" customWidth="1"/>
    <col min="4615" max="4615" width="10.85546875" style="4" customWidth="1"/>
    <col min="4616" max="4616" width="10.7109375" style="4" customWidth="1"/>
    <col min="4617" max="4617" width="15.7109375" style="4" customWidth="1"/>
    <col min="4618" max="4621" width="10" style="4" customWidth="1"/>
    <col min="4622" max="4622" width="12.140625" style="4" customWidth="1"/>
    <col min="4623" max="4623" width="20" style="4" customWidth="1"/>
    <col min="4624" max="4624" width="12.5703125" style="4" customWidth="1"/>
    <col min="4625" max="4625" width="11.85546875" style="4" customWidth="1"/>
    <col min="4626" max="4626" width="10.28515625" style="4" customWidth="1"/>
    <col min="4627" max="4627" width="11" style="4" customWidth="1"/>
    <col min="4628" max="4628" width="9.5703125" style="4" customWidth="1"/>
    <col min="4629" max="4629" width="5.42578125" style="4" customWidth="1"/>
    <col min="4630" max="4630" width="9.5703125" style="4" customWidth="1"/>
    <col min="4631" max="4633" width="9.85546875" style="4" customWidth="1"/>
    <col min="4634" max="4634" width="14.7109375" style="4" customWidth="1"/>
    <col min="4635" max="4635" width="10.7109375" style="4" customWidth="1"/>
    <col min="4636" max="4636" width="10" style="4" customWidth="1"/>
    <col min="4637" max="4637" width="12.5703125" style="4" customWidth="1"/>
    <col min="4638" max="4638" width="10.42578125" style="4" customWidth="1"/>
    <col min="4639" max="4864" width="9.140625" style="4"/>
    <col min="4865" max="4865" width="26.85546875" style="4" customWidth="1"/>
    <col min="4866" max="4866" width="14.5703125" style="4" customWidth="1"/>
    <col min="4867" max="4867" width="23.5703125" style="4" customWidth="1"/>
    <col min="4868" max="4868" width="8.85546875" style="4" customWidth="1"/>
    <col min="4869" max="4869" width="6.85546875" style="4" customWidth="1"/>
    <col min="4870" max="4870" width="14.42578125" style="4" customWidth="1"/>
    <col min="4871" max="4871" width="10.85546875" style="4" customWidth="1"/>
    <col min="4872" max="4872" width="10.7109375" style="4" customWidth="1"/>
    <col min="4873" max="4873" width="15.7109375" style="4" customWidth="1"/>
    <col min="4874" max="4877" width="10" style="4" customWidth="1"/>
    <col min="4878" max="4878" width="12.140625" style="4" customWidth="1"/>
    <col min="4879" max="4879" width="20" style="4" customWidth="1"/>
    <col min="4880" max="4880" width="12.5703125" style="4" customWidth="1"/>
    <col min="4881" max="4881" width="11.85546875" style="4" customWidth="1"/>
    <col min="4882" max="4882" width="10.28515625" style="4" customWidth="1"/>
    <col min="4883" max="4883" width="11" style="4" customWidth="1"/>
    <col min="4884" max="4884" width="9.5703125" style="4" customWidth="1"/>
    <col min="4885" max="4885" width="5.42578125" style="4" customWidth="1"/>
    <col min="4886" max="4886" width="9.5703125" style="4" customWidth="1"/>
    <col min="4887" max="4889" width="9.85546875" style="4" customWidth="1"/>
    <col min="4890" max="4890" width="14.7109375" style="4" customWidth="1"/>
    <col min="4891" max="4891" width="10.7109375" style="4" customWidth="1"/>
    <col min="4892" max="4892" width="10" style="4" customWidth="1"/>
    <col min="4893" max="4893" width="12.5703125" style="4" customWidth="1"/>
    <col min="4894" max="4894" width="10.42578125" style="4" customWidth="1"/>
    <col min="4895" max="5120" width="9.140625" style="4"/>
    <col min="5121" max="5121" width="26.85546875" style="4" customWidth="1"/>
    <col min="5122" max="5122" width="14.5703125" style="4" customWidth="1"/>
    <col min="5123" max="5123" width="23.5703125" style="4" customWidth="1"/>
    <col min="5124" max="5124" width="8.85546875" style="4" customWidth="1"/>
    <col min="5125" max="5125" width="6.85546875" style="4" customWidth="1"/>
    <col min="5126" max="5126" width="14.42578125" style="4" customWidth="1"/>
    <col min="5127" max="5127" width="10.85546875" style="4" customWidth="1"/>
    <col min="5128" max="5128" width="10.7109375" style="4" customWidth="1"/>
    <col min="5129" max="5129" width="15.7109375" style="4" customWidth="1"/>
    <col min="5130" max="5133" width="10" style="4" customWidth="1"/>
    <col min="5134" max="5134" width="12.140625" style="4" customWidth="1"/>
    <col min="5135" max="5135" width="20" style="4" customWidth="1"/>
    <col min="5136" max="5136" width="12.5703125" style="4" customWidth="1"/>
    <col min="5137" max="5137" width="11.85546875" style="4" customWidth="1"/>
    <col min="5138" max="5138" width="10.28515625" style="4" customWidth="1"/>
    <col min="5139" max="5139" width="11" style="4" customWidth="1"/>
    <col min="5140" max="5140" width="9.5703125" style="4" customWidth="1"/>
    <col min="5141" max="5141" width="5.42578125" style="4" customWidth="1"/>
    <col min="5142" max="5142" width="9.5703125" style="4" customWidth="1"/>
    <col min="5143" max="5145" width="9.85546875" style="4" customWidth="1"/>
    <col min="5146" max="5146" width="14.7109375" style="4" customWidth="1"/>
    <col min="5147" max="5147" width="10.7109375" style="4" customWidth="1"/>
    <col min="5148" max="5148" width="10" style="4" customWidth="1"/>
    <col min="5149" max="5149" width="12.5703125" style="4" customWidth="1"/>
    <col min="5150" max="5150" width="10.42578125" style="4" customWidth="1"/>
    <col min="5151" max="5376" width="9.140625" style="4"/>
    <col min="5377" max="5377" width="26.85546875" style="4" customWidth="1"/>
    <col min="5378" max="5378" width="14.5703125" style="4" customWidth="1"/>
    <col min="5379" max="5379" width="23.5703125" style="4" customWidth="1"/>
    <col min="5380" max="5380" width="8.85546875" style="4" customWidth="1"/>
    <col min="5381" max="5381" width="6.85546875" style="4" customWidth="1"/>
    <col min="5382" max="5382" width="14.42578125" style="4" customWidth="1"/>
    <col min="5383" max="5383" width="10.85546875" style="4" customWidth="1"/>
    <col min="5384" max="5384" width="10.7109375" style="4" customWidth="1"/>
    <col min="5385" max="5385" width="15.7109375" style="4" customWidth="1"/>
    <col min="5386" max="5389" width="10" style="4" customWidth="1"/>
    <col min="5390" max="5390" width="12.140625" style="4" customWidth="1"/>
    <col min="5391" max="5391" width="20" style="4" customWidth="1"/>
    <col min="5392" max="5392" width="12.5703125" style="4" customWidth="1"/>
    <col min="5393" max="5393" width="11.85546875" style="4" customWidth="1"/>
    <col min="5394" max="5394" width="10.28515625" style="4" customWidth="1"/>
    <col min="5395" max="5395" width="11" style="4" customWidth="1"/>
    <col min="5396" max="5396" width="9.5703125" style="4" customWidth="1"/>
    <col min="5397" max="5397" width="5.42578125" style="4" customWidth="1"/>
    <col min="5398" max="5398" width="9.5703125" style="4" customWidth="1"/>
    <col min="5399" max="5401" width="9.85546875" style="4" customWidth="1"/>
    <col min="5402" max="5402" width="14.7109375" style="4" customWidth="1"/>
    <col min="5403" max="5403" width="10.7109375" style="4" customWidth="1"/>
    <col min="5404" max="5404" width="10" style="4" customWidth="1"/>
    <col min="5405" max="5405" width="12.5703125" style="4" customWidth="1"/>
    <col min="5406" max="5406" width="10.42578125" style="4" customWidth="1"/>
    <col min="5407" max="5632" width="9.140625" style="4"/>
    <col min="5633" max="5633" width="26.85546875" style="4" customWidth="1"/>
    <col min="5634" max="5634" width="14.5703125" style="4" customWidth="1"/>
    <col min="5635" max="5635" width="23.5703125" style="4" customWidth="1"/>
    <col min="5636" max="5636" width="8.85546875" style="4" customWidth="1"/>
    <col min="5637" max="5637" width="6.85546875" style="4" customWidth="1"/>
    <col min="5638" max="5638" width="14.42578125" style="4" customWidth="1"/>
    <col min="5639" max="5639" width="10.85546875" style="4" customWidth="1"/>
    <col min="5640" max="5640" width="10.7109375" style="4" customWidth="1"/>
    <col min="5641" max="5641" width="15.7109375" style="4" customWidth="1"/>
    <col min="5642" max="5645" width="10" style="4" customWidth="1"/>
    <col min="5646" max="5646" width="12.140625" style="4" customWidth="1"/>
    <col min="5647" max="5647" width="20" style="4" customWidth="1"/>
    <col min="5648" max="5648" width="12.5703125" style="4" customWidth="1"/>
    <col min="5649" max="5649" width="11.85546875" style="4" customWidth="1"/>
    <col min="5650" max="5650" width="10.28515625" style="4" customWidth="1"/>
    <col min="5651" max="5651" width="11" style="4" customWidth="1"/>
    <col min="5652" max="5652" width="9.5703125" style="4" customWidth="1"/>
    <col min="5653" max="5653" width="5.42578125" style="4" customWidth="1"/>
    <col min="5654" max="5654" width="9.5703125" style="4" customWidth="1"/>
    <col min="5655" max="5657" width="9.85546875" style="4" customWidth="1"/>
    <col min="5658" max="5658" width="14.7109375" style="4" customWidth="1"/>
    <col min="5659" max="5659" width="10.7109375" style="4" customWidth="1"/>
    <col min="5660" max="5660" width="10" style="4" customWidth="1"/>
    <col min="5661" max="5661" width="12.5703125" style="4" customWidth="1"/>
    <col min="5662" max="5662" width="10.42578125" style="4" customWidth="1"/>
    <col min="5663" max="5888" width="9.140625" style="4"/>
    <col min="5889" max="5889" width="26.85546875" style="4" customWidth="1"/>
    <col min="5890" max="5890" width="14.5703125" style="4" customWidth="1"/>
    <col min="5891" max="5891" width="23.5703125" style="4" customWidth="1"/>
    <col min="5892" max="5892" width="8.85546875" style="4" customWidth="1"/>
    <col min="5893" max="5893" width="6.85546875" style="4" customWidth="1"/>
    <col min="5894" max="5894" width="14.42578125" style="4" customWidth="1"/>
    <col min="5895" max="5895" width="10.85546875" style="4" customWidth="1"/>
    <col min="5896" max="5896" width="10.7109375" style="4" customWidth="1"/>
    <col min="5897" max="5897" width="15.7109375" style="4" customWidth="1"/>
    <col min="5898" max="5901" width="10" style="4" customWidth="1"/>
    <col min="5902" max="5902" width="12.140625" style="4" customWidth="1"/>
    <col min="5903" max="5903" width="20" style="4" customWidth="1"/>
    <col min="5904" max="5904" width="12.5703125" style="4" customWidth="1"/>
    <col min="5905" max="5905" width="11.85546875" style="4" customWidth="1"/>
    <col min="5906" max="5906" width="10.28515625" style="4" customWidth="1"/>
    <col min="5907" max="5907" width="11" style="4" customWidth="1"/>
    <col min="5908" max="5908" width="9.5703125" style="4" customWidth="1"/>
    <col min="5909" max="5909" width="5.42578125" style="4" customWidth="1"/>
    <col min="5910" max="5910" width="9.5703125" style="4" customWidth="1"/>
    <col min="5911" max="5913" width="9.85546875" style="4" customWidth="1"/>
    <col min="5914" max="5914" width="14.7109375" style="4" customWidth="1"/>
    <col min="5915" max="5915" width="10.7109375" style="4" customWidth="1"/>
    <col min="5916" max="5916" width="10" style="4" customWidth="1"/>
    <col min="5917" max="5917" width="12.5703125" style="4" customWidth="1"/>
    <col min="5918" max="5918" width="10.42578125" style="4" customWidth="1"/>
    <col min="5919" max="6144" width="9.140625" style="4"/>
    <col min="6145" max="6145" width="26.85546875" style="4" customWidth="1"/>
    <col min="6146" max="6146" width="14.5703125" style="4" customWidth="1"/>
    <col min="6147" max="6147" width="23.5703125" style="4" customWidth="1"/>
    <col min="6148" max="6148" width="8.85546875" style="4" customWidth="1"/>
    <col min="6149" max="6149" width="6.85546875" style="4" customWidth="1"/>
    <col min="6150" max="6150" width="14.42578125" style="4" customWidth="1"/>
    <col min="6151" max="6151" width="10.85546875" style="4" customWidth="1"/>
    <col min="6152" max="6152" width="10.7109375" style="4" customWidth="1"/>
    <col min="6153" max="6153" width="15.7109375" style="4" customWidth="1"/>
    <col min="6154" max="6157" width="10" style="4" customWidth="1"/>
    <col min="6158" max="6158" width="12.140625" style="4" customWidth="1"/>
    <col min="6159" max="6159" width="20" style="4" customWidth="1"/>
    <col min="6160" max="6160" width="12.5703125" style="4" customWidth="1"/>
    <col min="6161" max="6161" width="11.85546875" style="4" customWidth="1"/>
    <col min="6162" max="6162" width="10.28515625" style="4" customWidth="1"/>
    <col min="6163" max="6163" width="11" style="4" customWidth="1"/>
    <col min="6164" max="6164" width="9.5703125" style="4" customWidth="1"/>
    <col min="6165" max="6165" width="5.42578125" style="4" customWidth="1"/>
    <col min="6166" max="6166" width="9.5703125" style="4" customWidth="1"/>
    <col min="6167" max="6169" width="9.85546875" style="4" customWidth="1"/>
    <col min="6170" max="6170" width="14.7109375" style="4" customWidth="1"/>
    <col min="6171" max="6171" width="10.7109375" style="4" customWidth="1"/>
    <col min="6172" max="6172" width="10" style="4" customWidth="1"/>
    <col min="6173" max="6173" width="12.5703125" style="4" customWidth="1"/>
    <col min="6174" max="6174" width="10.42578125" style="4" customWidth="1"/>
    <col min="6175" max="6400" width="9.140625" style="4"/>
    <col min="6401" max="6401" width="26.85546875" style="4" customWidth="1"/>
    <col min="6402" max="6402" width="14.5703125" style="4" customWidth="1"/>
    <col min="6403" max="6403" width="23.5703125" style="4" customWidth="1"/>
    <col min="6404" max="6404" width="8.85546875" style="4" customWidth="1"/>
    <col min="6405" max="6405" width="6.85546875" style="4" customWidth="1"/>
    <col min="6406" max="6406" width="14.42578125" style="4" customWidth="1"/>
    <col min="6407" max="6407" width="10.85546875" style="4" customWidth="1"/>
    <col min="6408" max="6408" width="10.7109375" style="4" customWidth="1"/>
    <col min="6409" max="6409" width="15.7109375" style="4" customWidth="1"/>
    <col min="6410" max="6413" width="10" style="4" customWidth="1"/>
    <col min="6414" max="6414" width="12.140625" style="4" customWidth="1"/>
    <col min="6415" max="6415" width="20" style="4" customWidth="1"/>
    <col min="6416" max="6416" width="12.5703125" style="4" customWidth="1"/>
    <col min="6417" max="6417" width="11.85546875" style="4" customWidth="1"/>
    <col min="6418" max="6418" width="10.28515625" style="4" customWidth="1"/>
    <col min="6419" max="6419" width="11" style="4" customWidth="1"/>
    <col min="6420" max="6420" width="9.5703125" style="4" customWidth="1"/>
    <col min="6421" max="6421" width="5.42578125" style="4" customWidth="1"/>
    <col min="6422" max="6422" width="9.5703125" style="4" customWidth="1"/>
    <col min="6423" max="6425" width="9.85546875" style="4" customWidth="1"/>
    <col min="6426" max="6426" width="14.7109375" style="4" customWidth="1"/>
    <col min="6427" max="6427" width="10.7109375" style="4" customWidth="1"/>
    <col min="6428" max="6428" width="10" style="4" customWidth="1"/>
    <col min="6429" max="6429" width="12.5703125" style="4" customWidth="1"/>
    <col min="6430" max="6430" width="10.42578125" style="4" customWidth="1"/>
    <col min="6431" max="6656" width="9.140625" style="4"/>
    <col min="6657" max="6657" width="26.85546875" style="4" customWidth="1"/>
    <col min="6658" max="6658" width="14.5703125" style="4" customWidth="1"/>
    <col min="6659" max="6659" width="23.5703125" style="4" customWidth="1"/>
    <col min="6660" max="6660" width="8.85546875" style="4" customWidth="1"/>
    <col min="6661" max="6661" width="6.85546875" style="4" customWidth="1"/>
    <col min="6662" max="6662" width="14.42578125" style="4" customWidth="1"/>
    <col min="6663" max="6663" width="10.85546875" style="4" customWidth="1"/>
    <col min="6664" max="6664" width="10.7109375" style="4" customWidth="1"/>
    <col min="6665" max="6665" width="15.7109375" style="4" customWidth="1"/>
    <col min="6666" max="6669" width="10" style="4" customWidth="1"/>
    <col min="6670" max="6670" width="12.140625" style="4" customWidth="1"/>
    <col min="6671" max="6671" width="20" style="4" customWidth="1"/>
    <col min="6672" max="6672" width="12.5703125" style="4" customWidth="1"/>
    <col min="6673" max="6673" width="11.85546875" style="4" customWidth="1"/>
    <col min="6674" max="6674" width="10.28515625" style="4" customWidth="1"/>
    <col min="6675" max="6675" width="11" style="4" customWidth="1"/>
    <col min="6676" max="6676" width="9.5703125" style="4" customWidth="1"/>
    <col min="6677" max="6677" width="5.42578125" style="4" customWidth="1"/>
    <col min="6678" max="6678" width="9.5703125" style="4" customWidth="1"/>
    <col min="6679" max="6681" width="9.85546875" style="4" customWidth="1"/>
    <col min="6682" max="6682" width="14.7109375" style="4" customWidth="1"/>
    <col min="6683" max="6683" width="10.7109375" style="4" customWidth="1"/>
    <col min="6684" max="6684" width="10" style="4" customWidth="1"/>
    <col min="6685" max="6685" width="12.5703125" style="4" customWidth="1"/>
    <col min="6686" max="6686" width="10.42578125" style="4" customWidth="1"/>
    <col min="6687" max="6912" width="9.140625" style="4"/>
    <col min="6913" max="6913" width="26.85546875" style="4" customWidth="1"/>
    <col min="6914" max="6914" width="14.5703125" style="4" customWidth="1"/>
    <col min="6915" max="6915" width="23.5703125" style="4" customWidth="1"/>
    <col min="6916" max="6916" width="8.85546875" style="4" customWidth="1"/>
    <col min="6917" max="6917" width="6.85546875" style="4" customWidth="1"/>
    <col min="6918" max="6918" width="14.42578125" style="4" customWidth="1"/>
    <col min="6919" max="6919" width="10.85546875" style="4" customWidth="1"/>
    <col min="6920" max="6920" width="10.7109375" style="4" customWidth="1"/>
    <col min="6921" max="6921" width="15.7109375" style="4" customWidth="1"/>
    <col min="6922" max="6925" width="10" style="4" customWidth="1"/>
    <col min="6926" max="6926" width="12.140625" style="4" customWidth="1"/>
    <col min="6927" max="6927" width="20" style="4" customWidth="1"/>
    <col min="6928" max="6928" width="12.5703125" style="4" customWidth="1"/>
    <col min="6929" max="6929" width="11.85546875" style="4" customWidth="1"/>
    <col min="6930" max="6930" width="10.28515625" style="4" customWidth="1"/>
    <col min="6931" max="6931" width="11" style="4" customWidth="1"/>
    <col min="6932" max="6932" width="9.5703125" style="4" customWidth="1"/>
    <col min="6933" max="6933" width="5.42578125" style="4" customWidth="1"/>
    <col min="6934" max="6934" width="9.5703125" style="4" customWidth="1"/>
    <col min="6935" max="6937" width="9.85546875" style="4" customWidth="1"/>
    <col min="6938" max="6938" width="14.7109375" style="4" customWidth="1"/>
    <col min="6939" max="6939" width="10.7109375" style="4" customWidth="1"/>
    <col min="6940" max="6940" width="10" style="4" customWidth="1"/>
    <col min="6941" max="6941" width="12.5703125" style="4" customWidth="1"/>
    <col min="6942" max="6942" width="10.42578125" style="4" customWidth="1"/>
    <col min="6943" max="7168" width="9.140625" style="4"/>
    <col min="7169" max="7169" width="26.85546875" style="4" customWidth="1"/>
    <col min="7170" max="7170" width="14.5703125" style="4" customWidth="1"/>
    <col min="7171" max="7171" width="23.5703125" style="4" customWidth="1"/>
    <col min="7172" max="7172" width="8.85546875" style="4" customWidth="1"/>
    <col min="7173" max="7173" width="6.85546875" style="4" customWidth="1"/>
    <col min="7174" max="7174" width="14.42578125" style="4" customWidth="1"/>
    <col min="7175" max="7175" width="10.85546875" style="4" customWidth="1"/>
    <col min="7176" max="7176" width="10.7109375" style="4" customWidth="1"/>
    <col min="7177" max="7177" width="15.7109375" style="4" customWidth="1"/>
    <col min="7178" max="7181" width="10" style="4" customWidth="1"/>
    <col min="7182" max="7182" width="12.140625" style="4" customWidth="1"/>
    <col min="7183" max="7183" width="20" style="4" customWidth="1"/>
    <col min="7184" max="7184" width="12.5703125" style="4" customWidth="1"/>
    <col min="7185" max="7185" width="11.85546875" style="4" customWidth="1"/>
    <col min="7186" max="7186" width="10.28515625" style="4" customWidth="1"/>
    <col min="7187" max="7187" width="11" style="4" customWidth="1"/>
    <col min="7188" max="7188" width="9.5703125" style="4" customWidth="1"/>
    <col min="7189" max="7189" width="5.42578125" style="4" customWidth="1"/>
    <col min="7190" max="7190" width="9.5703125" style="4" customWidth="1"/>
    <col min="7191" max="7193" width="9.85546875" style="4" customWidth="1"/>
    <col min="7194" max="7194" width="14.7109375" style="4" customWidth="1"/>
    <col min="7195" max="7195" width="10.7109375" style="4" customWidth="1"/>
    <col min="7196" max="7196" width="10" style="4" customWidth="1"/>
    <col min="7197" max="7197" width="12.5703125" style="4" customWidth="1"/>
    <col min="7198" max="7198" width="10.42578125" style="4" customWidth="1"/>
    <col min="7199" max="7424" width="9.140625" style="4"/>
    <col min="7425" max="7425" width="26.85546875" style="4" customWidth="1"/>
    <col min="7426" max="7426" width="14.5703125" style="4" customWidth="1"/>
    <col min="7427" max="7427" width="23.5703125" style="4" customWidth="1"/>
    <col min="7428" max="7428" width="8.85546875" style="4" customWidth="1"/>
    <col min="7429" max="7429" width="6.85546875" style="4" customWidth="1"/>
    <col min="7430" max="7430" width="14.42578125" style="4" customWidth="1"/>
    <col min="7431" max="7431" width="10.85546875" style="4" customWidth="1"/>
    <col min="7432" max="7432" width="10.7109375" style="4" customWidth="1"/>
    <col min="7433" max="7433" width="15.7109375" style="4" customWidth="1"/>
    <col min="7434" max="7437" width="10" style="4" customWidth="1"/>
    <col min="7438" max="7438" width="12.140625" style="4" customWidth="1"/>
    <col min="7439" max="7439" width="20" style="4" customWidth="1"/>
    <col min="7440" max="7440" width="12.5703125" style="4" customWidth="1"/>
    <col min="7441" max="7441" width="11.85546875" style="4" customWidth="1"/>
    <col min="7442" max="7442" width="10.28515625" style="4" customWidth="1"/>
    <col min="7443" max="7443" width="11" style="4" customWidth="1"/>
    <col min="7444" max="7444" width="9.5703125" style="4" customWidth="1"/>
    <col min="7445" max="7445" width="5.42578125" style="4" customWidth="1"/>
    <col min="7446" max="7446" width="9.5703125" style="4" customWidth="1"/>
    <col min="7447" max="7449" width="9.85546875" style="4" customWidth="1"/>
    <col min="7450" max="7450" width="14.7109375" style="4" customWidth="1"/>
    <col min="7451" max="7451" width="10.7109375" style="4" customWidth="1"/>
    <col min="7452" max="7452" width="10" style="4" customWidth="1"/>
    <col min="7453" max="7453" width="12.5703125" style="4" customWidth="1"/>
    <col min="7454" max="7454" width="10.42578125" style="4" customWidth="1"/>
    <col min="7455" max="7680" width="9.140625" style="4"/>
    <col min="7681" max="7681" width="26.85546875" style="4" customWidth="1"/>
    <col min="7682" max="7682" width="14.5703125" style="4" customWidth="1"/>
    <col min="7683" max="7683" width="23.5703125" style="4" customWidth="1"/>
    <col min="7684" max="7684" width="8.85546875" style="4" customWidth="1"/>
    <col min="7685" max="7685" width="6.85546875" style="4" customWidth="1"/>
    <col min="7686" max="7686" width="14.42578125" style="4" customWidth="1"/>
    <col min="7687" max="7687" width="10.85546875" style="4" customWidth="1"/>
    <col min="7688" max="7688" width="10.7109375" style="4" customWidth="1"/>
    <col min="7689" max="7689" width="15.7109375" style="4" customWidth="1"/>
    <col min="7690" max="7693" width="10" style="4" customWidth="1"/>
    <col min="7694" max="7694" width="12.140625" style="4" customWidth="1"/>
    <col min="7695" max="7695" width="20" style="4" customWidth="1"/>
    <col min="7696" max="7696" width="12.5703125" style="4" customWidth="1"/>
    <col min="7697" max="7697" width="11.85546875" style="4" customWidth="1"/>
    <col min="7698" max="7698" width="10.28515625" style="4" customWidth="1"/>
    <col min="7699" max="7699" width="11" style="4" customWidth="1"/>
    <col min="7700" max="7700" width="9.5703125" style="4" customWidth="1"/>
    <col min="7701" max="7701" width="5.42578125" style="4" customWidth="1"/>
    <col min="7702" max="7702" width="9.5703125" style="4" customWidth="1"/>
    <col min="7703" max="7705" width="9.85546875" style="4" customWidth="1"/>
    <col min="7706" max="7706" width="14.7109375" style="4" customWidth="1"/>
    <col min="7707" max="7707" width="10.7109375" style="4" customWidth="1"/>
    <col min="7708" max="7708" width="10" style="4" customWidth="1"/>
    <col min="7709" max="7709" width="12.5703125" style="4" customWidth="1"/>
    <col min="7710" max="7710" width="10.42578125" style="4" customWidth="1"/>
    <col min="7711" max="7936" width="9.140625" style="4"/>
    <col min="7937" max="7937" width="26.85546875" style="4" customWidth="1"/>
    <col min="7938" max="7938" width="14.5703125" style="4" customWidth="1"/>
    <col min="7939" max="7939" width="23.5703125" style="4" customWidth="1"/>
    <col min="7940" max="7940" width="8.85546875" style="4" customWidth="1"/>
    <col min="7941" max="7941" width="6.85546875" style="4" customWidth="1"/>
    <col min="7942" max="7942" width="14.42578125" style="4" customWidth="1"/>
    <col min="7943" max="7943" width="10.85546875" style="4" customWidth="1"/>
    <col min="7944" max="7944" width="10.7109375" style="4" customWidth="1"/>
    <col min="7945" max="7945" width="15.7109375" style="4" customWidth="1"/>
    <col min="7946" max="7949" width="10" style="4" customWidth="1"/>
    <col min="7950" max="7950" width="12.140625" style="4" customWidth="1"/>
    <col min="7951" max="7951" width="20" style="4" customWidth="1"/>
    <col min="7952" max="7952" width="12.5703125" style="4" customWidth="1"/>
    <col min="7953" max="7953" width="11.85546875" style="4" customWidth="1"/>
    <col min="7954" max="7954" width="10.28515625" style="4" customWidth="1"/>
    <col min="7955" max="7955" width="11" style="4" customWidth="1"/>
    <col min="7956" max="7956" width="9.5703125" style="4" customWidth="1"/>
    <col min="7957" max="7957" width="5.42578125" style="4" customWidth="1"/>
    <col min="7958" max="7958" width="9.5703125" style="4" customWidth="1"/>
    <col min="7959" max="7961" width="9.85546875" style="4" customWidth="1"/>
    <col min="7962" max="7962" width="14.7109375" style="4" customWidth="1"/>
    <col min="7963" max="7963" width="10.7109375" style="4" customWidth="1"/>
    <col min="7964" max="7964" width="10" style="4" customWidth="1"/>
    <col min="7965" max="7965" width="12.5703125" style="4" customWidth="1"/>
    <col min="7966" max="7966" width="10.42578125" style="4" customWidth="1"/>
    <col min="7967" max="8192" width="9.140625" style="4"/>
    <col min="8193" max="8193" width="26.85546875" style="4" customWidth="1"/>
    <col min="8194" max="8194" width="14.5703125" style="4" customWidth="1"/>
    <col min="8195" max="8195" width="23.5703125" style="4" customWidth="1"/>
    <col min="8196" max="8196" width="8.85546875" style="4" customWidth="1"/>
    <col min="8197" max="8197" width="6.85546875" style="4" customWidth="1"/>
    <col min="8198" max="8198" width="14.42578125" style="4" customWidth="1"/>
    <col min="8199" max="8199" width="10.85546875" style="4" customWidth="1"/>
    <col min="8200" max="8200" width="10.7109375" style="4" customWidth="1"/>
    <col min="8201" max="8201" width="15.7109375" style="4" customWidth="1"/>
    <col min="8202" max="8205" width="10" style="4" customWidth="1"/>
    <col min="8206" max="8206" width="12.140625" style="4" customWidth="1"/>
    <col min="8207" max="8207" width="20" style="4" customWidth="1"/>
    <col min="8208" max="8208" width="12.5703125" style="4" customWidth="1"/>
    <col min="8209" max="8209" width="11.85546875" style="4" customWidth="1"/>
    <col min="8210" max="8210" width="10.28515625" style="4" customWidth="1"/>
    <col min="8211" max="8211" width="11" style="4" customWidth="1"/>
    <col min="8212" max="8212" width="9.5703125" style="4" customWidth="1"/>
    <col min="8213" max="8213" width="5.42578125" style="4" customWidth="1"/>
    <col min="8214" max="8214" width="9.5703125" style="4" customWidth="1"/>
    <col min="8215" max="8217" width="9.85546875" style="4" customWidth="1"/>
    <col min="8218" max="8218" width="14.7109375" style="4" customWidth="1"/>
    <col min="8219" max="8219" width="10.7109375" style="4" customWidth="1"/>
    <col min="8220" max="8220" width="10" style="4" customWidth="1"/>
    <col min="8221" max="8221" width="12.5703125" style="4" customWidth="1"/>
    <col min="8222" max="8222" width="10.42578125" style="4" customWidth="1"/>
    <col min="8223" max="8448" width="9.140625" style="4"/>
    <col min="8449" max="8449" width="26.85546875" style="4" customWidth="1"/>
    <col min="8450" max="8450" width="14.5703125" style="4" customWidth="1"/>
    <col min="8451" max="8451" width="23.5703125" style="4" customWidth="1"/>
    <col min="8452" max="8452" width="8.85546875" style="4" customWidth="1"/>
    <col min="8453" max="8453" width="6.85546875" style="4" customWidth="1"/>
    <col min="8454" max="8454" width="14.42578125" style="4" customWidth="1"/>
    <col min="8455" max="8455" width="10.85546875" style="4" customWidth="1"/>
    <col min="8456" max="8456" width="10.7109375" style="4" customWidth="1"/>
    <col min="8457" max="8457" width="15.7109375" style="4" customWidth="1"/>
    <col min="8458" max="8461" width="10" style="4" customWidth="1"/>
    <col min="8462" max="8462" width="12.140625" style="4" customWidth="1"/>
    <col min="8463" max="8463" width="20" style="4" customWidth="1"/>
    <col min="8464" max="8464" width="12.5703125" style="4" customWidth="1"/>
    <col min="8465" max="8465" width="11.85546875" style="4" customWidth="1"/>
    <col min="8466" max="8466" width="10.28515625" style="4" customWidth="1"/>
    <col min="8467" max="8467" width="11" style="4" customWidth="1"/>
    <col min="8468" max="8468" width="9.5703125" style="4" customWidth="1"/>
    <col min="8469" max="8469" width="5.42578125" style="4" customWidth="1"/>
    <col min="8470" max="8470" width="9.5703125" style="4" customWidth="1"/>
    <col min="8471" max="8473" width="9.85546875" style="4" customWidth="1"/>
    <col min="8474" max="8474" width="14.7109375" style="4" customWidth="1"/>
    <col min="8475" max="8475" width="10.7109375" style="4" customWidth="1"/>
    <col min="8476" max="8476" width="10" style="4" customWidth="1"/>
    <col min="8477" max="8477" width="12.5703125" style="4" customWidth="1"/>
    <col min="8478" max="8478" width="10.42578125" style="4" customWidth="1"/>
    <col min="8479" max="8704" width="9.140625" style="4"/>
    <col min="8705" max="8705" width="26.85546875" style="4" customWidth="1"/>
    <col min="8706" max="8706" width="14.5703125" style="4" customWidth="1"/>
    <col min="8707" max="8707" width="23.5703125" style="4" customWidth="1"/>
    <col min="8708" max="8708" width="8.85546875" style="4" customWidth="1"/>
    <col min="8709" max="8709" width="6.85546875" style="4" customWidth="1"/>
    <col min="8710" max="8710" width="14.42578125" style="4" customWidth="1"/>
    <col min="8711" max="8711" width="10.85546875" style="4" customWidth="1"/>
    <col min="8712" max="8712" width="10.7109375" style="4" customWidth="1"/>
    <col min="8713" max="8713" width="15.7109375" style="4" customWidth="1"/>
    <col min="8714" max="8717" width="10" style="4" customWidth="1"/>
    <col min="8718" max="8718" width="12.140625" style="4" customWidth="1"/>
    <col min="8719" max="8719" width="20" style="4" customWidth="1"/>
    <col min="8720" max="8720" width="12.5703125" style="4" customWidth="1"/>
    <col min="8721" max="8721" width="11.85546875" style="4" customWidth="1"/>
    <col min="8722" max="8722" width="10.28515625" style="4" customWidth="1"/>
    <col min="8723" max="8723" width="11" style="4" customWidth="1"/>
    <col min="8724" max="8724" width="9.5703125" style="4" customWidth="1"/>
    <col min="8725" max="8725" width="5.42578125" style="4" customWidth="1"/>
    <col min="8726" max="8726" width="9.5703125" style="4" customWidth="1"/>
    <col min="8727" max="8729" width="9.85546875" style="4" customWidth="1"/>
    <col min="8730" max="8730" width="14.7109375" style="4" customWidth="1"/>
    <col min="8731" max="8731" width="10.7109375" style="4" customWidth="1"/>
    <col min="8732" max="8732" width="10" style="4" customWidth="1"/>
    <col min="8733" max="8733" width="12.5703125" style="4" customWidth="1"/>
    <col min="8734" max="8734" width="10.42578125" style="4" customWidth="1"/>
    <col min="8735" max="8960" width="9.140625" style="4"/>
    <col min="8961" max="8961" width="26.85546875" style="4" customWidth="1"/>
    <col min="8962" max="8962" width="14.5703125" style="4" customWidth="1"/>
    <col min="8963" max="8963" width="23.5703125" style="4" customWidth="1"/>
    <col min="8964" max="8964" width="8.85546875" style="4" customWidth="1"/>
    <col min="8965" max="8965" width="6.85546875" style="4" customWidth="1"/>
    <col min="8966" max="8966" width="14.42578125" style="4" customWidth="1"/>
    <col min="8967" max="8967" width="10.85546875" style="4" customWidth="1"/>
    <col min="8968" max="8968" width="10.7109375" style="4" customWidth="1"/>
    <col min="8969" max="8969" width="15.7109375" style="4" customWidth="1"/>
    <col min="8970" max="8973" width="10" style="4" customWidth="1"/>
    <col min="8974" max="8974" width="12.140625" style="4" customWidth="1"/>
    <col min="8975" max="8975" width="20" style="4" customWidth="1"/>
    <col min="8976" max="8976" width="12.5703125" style="4" customWidth="1"/>
    <col min="8977" max="8977" width="11.85546875" style="4" customWidth="1"/>
    <col min="8978" max="8978" width="10.28515625" style="4" customWidth="1"/>
    <col min="8979" max="8979" width="11" style="4" customWidth="1"/>
    <col min="8980" max="8980" width="9.5703125" style="4" customWidth="1"/>
    <col min="8981" max="8981" width="5.42578125" style="4" customWidth="1"/>
    <col min="8982" max="8982" width="9.5703125" style="4" customWidth="1"/>
    <col min="8983" max="8985" width="9.85546875" style="4" customWidth="1"/>
    <col min="8986" max="8986" width="14.7109375" style="4" customWidth="1"/>
    <col min="8987" max="8987" width="10.7109375" style="4" customWidth="1"/>
    <col min="8988" max="8988" width="10" style="4" customWidth="1"/>
    <col min="8989" max="8989" width="12.5703125" style="4" customWidth="1"/>
    <col min="8990" max="8990" width="10.42578125" style="4" customWidth="1"/>
    <col min="8991" max="9216" width="9.140625" style="4"/>
    <col min="9217" max="9217" width="26.85546875" style="4" customWidth="1"/>
    <col min="9218" max="9218" width="14.5703125" style="4" customWidth="1"/>
    <col min="9219" max="9219" width="23.5703125" style="4" customWidth="1"/>
    <col min="9220" max="9220" width="8.85546875" style="4" customWidth="1"/>
    <col min="9221" max="9221" width="6.85546875" style="4" customWidth="1"/>
    <col min="9222" max="9222" width="14.42578125" style="4" customWidth="1"/>
    <col min="9223" max="9223" width="10.85546875" style="4" customWidth="1"/>
    <col min="9224" max="9224" width="10.7109375" style="4" customWidth="1"/>
    <col min="9225" max="9225" width="15.7109375" style="4" customWidth="1"/>
    <col min="9226" max="9229" width="10" style="4" customWidth="1"/>
    <col min="9230" max="9230" width="12.140625" style="4" customWidth="1"/>
    <col min="9231" max="9231" width="20" style="4" customWidth="1"/>
    <col min="9232" max="9232" width="12.5703125" style="4" customWidth="1"/>
    <col min="9233" max="9233" width="11.85546875" style="4" customWidth="1"/>
    <col min="9234" max="9234" width="10.28515625" style="4" customWidth="1"/>
    <col min="9235" max="9235" width="11" style="4" customWidth="1"/>
    <col min="9236" max="9236" width="9.5703125" style="4" customWidth="1"/>
    <col min="9237" max="9237" width="5.42578125" style="4" customWidth="1"/>
    <col min="9238" max="9238" width="9.5703125" style="4" customWidth="1"/>
    <col min="9239" max="9241" width="9.85546875" style="4" customWidth="1"/>
    <col min="9242" max="9242" width="14.7109375" style="4" customWidth="1"/>
    <col min="9243" max="9243" width="10.7109375" style="4" customWidth="1"/>
    <col min="9244" max="9244" width="10" style="4" customWidth="1"/>
    <col min="9245" max="9245" width="12.5703125" style="4" customWidth="1"/>
    <col min="9246" max="9246" width="10.42578125" style="4" customWidth="1"/>
    <col min="9247" max="9472" width="9.140625" style="4"/>
    <col min="9473" max="9473" width="26.85546875" style="4" customWidth="1"/>
    <col min="9474" max="9474" width="14.5703125" style="4" customWidth="1"/>
    <col min="9475" max="9475" width="23.5703125" style="4" customWidth="1"/>
    <col min="9476" max="9476" width="8.85546875" style="4" customWidth="1"/>
    <col min="9477" max="9477" width="6.85546875" style="4" customWidth="1"/>
    <col min="9478" max="9478" width="14.42578125" style="4" customWidth="1"/>
    <col min="9479" max="9479" width="10.85546875" style="4" customWidth="1"/>
    <col min="9480" max="9480" width="10.7109375" style="4" customWidth="1"/>
    <col min="9481" max="9481" width="15.7109375" style="4" customWidth="1"/>
    <col min="9482" max="9485" width="10" style="4" customWidth="1"/>
    <col min="9486" max="9486" width="12.140625" style="4" customWidth="1"/>
    <col min="9487" max="9487" width="20" style="4" customWidth="1"/>
    <col min="9488" max="9488" width="12.5703125" style="4" customWidth="1"/>
    <col min="9489" max="9489" width="11.85546875" style="4" customWidth="1"/>
    <col min="9490" max="9490" width="10.28515625" style="4" customWidth="1"/>
    <col min="9491" max="9491" width="11" style="4" customWidth="1"/>
    <col min="9492" max="9492" width="9.5703125" style="4" customWidth="1"/>
    <col min="9493" max="9493" width="5.42578125" style="4" customWidth="1"/>
    <col min="9494" max="9494" width="9.5703125" style="4" customWidth="1"/>
    <col min="9495" max="9497" width="9.85546875" style="4" customWidth="1"/>
    <col min="9498" max="9498" width="14.7109375" style="4" customWidth="1"/>
    <col min="9499" max="9499" width="10.7109375" style="4" customWidth="1"/>
    <col min="9500" max="9500" width="10" style="4" customWidth="1"/>
    <col min="9501" max="9501" width="12.5703125" style="4" customWidth="1"/>
    <col min="9502" max="9502" width="10.42578125" style="4" customWidth="1"/>
    <col min="9503" max="9728" width="9.140625" style="4"/>
    <col min="9729" max="9729" width="26.85546875" style="4" customWidth="1"/>
    <col min="9730" max="9730" width="14.5703125" style="4" customWidth="1"/>
    <col min="9731" max="9731" width="23.5703125" style="4" customWidth="1"/>
    <col min="9732" max="9732" width="8.85546875" style="4" customWidth="1"/>
    <col min="9733" max="9733" width="6.85546875" style="4" customWidth="1"/>
    <col min="9734" max="9734" width="14.42578125" style="4" customWidth="1"/>
    <col min="9735" max="9735" width="10.85546875" style="4" customWidth="1"/>
    <col min="9736" max="9736" width="10.7109375" style="4" customWidth="1"/>
    <col min="9737" max="9737" width="15.7109375" style="4" customWidth="1"/>
    <col min="9738" max="9741" width="10" style="4" customWidth="1"/>
    <col min="9742" max="9742" width="12.140625" style="4" customWidth="1"/>
    <col min="9743" max="9743" width="20" style="4" customWidth="1"/>
    <col min="9744" max="9744" width="12.5703125" style="4" customWidth="1"/>
    <col min="9745" max="9745" width="11.85546875" style="4" customWidth="1"/>
    <col min="9746" max="9746" width="10.28515625" style="4" customWidth="1"/>
    <col min="9747" max="9747" width="11" style="4" customWidth="1"/>
    <col min="9748" max="9748" width="9.5703125" style="4" customWidth="1"/>
    <col min="9749" max="9749" width="5.42578125" style="4" customWidth="1"/>
    <col min="9750" max="9750" width="9.5703125" style="4" customWidth="1"/>
    <col min="9751" max="9753" width="9.85546875" style="4" customWidth="1"/>
    <col min="9754" max="9754" width="14.7109375" style="4" customWidth="1"/>
    <col min="9755" max="9755" width="10.7109375" style="4" customWidth="1"/>
    <col min="9756" max="9756" width="10" style="4" customWidth="1"/>
    <col min="9757" max="9757" width="12.5703125" style="4" customWidth="1"/>
    <col min="9758" max="9758" width="10.42578125" style="4" customWidth="1"/>
    <col min="9759" max="9984" width="9.140625" style="4"/>
    <col min="9985" max="9985" width="26.85546875" style="4" customWidth="1"/>
    <col min="9986" max="9986" width="14.5703125" style="4" customWidth="1"/>
    <col min="9987" max="9987" width="23.5703125" style="4" customWidth="1"/>
    <col min="9988" max="9988" width="8.85546875" style="4" customWidth="1"/>
    <col min="9989" max="9989" width="6.85546875" style="4" customWidth="1"/>
    <col min="9990" max="9990" width="14.42578125" style="4" customWidth="1"/>
    <col min="9991" max="9991" width="10.85546875" style="4" customWidth="1"/>
    <col min="9992" max="9992" width="10.7109375" style="4" customWidth="1"/>
    <col min="9993" max="9993" width="15.7109375" style="4" customWidth="1"/>
    <col min="9994" max="9997" width="10" style="4" customWidth="1"/>
    <col min="9998" max="9998" width="12.140625" style="4" customWidth="1"/>
    <col min="9999" max="9999" width="20" style="4" customWidth="1"/>
    <col min="10000" max="10000" width="12.5703125" style="4" customWidth="1"/>
    <col min="10001" max="10001" width="11.85546875" style="4" customWidth="1"/>
    <col min="10002" max="10002" width="10.28515625" style="4" customWidth="1"/>
    <col min="10003" max="10003" width="11" style="4" customWidth="1"/>
    <col min="10004" max="10004" width="9.5703125" style="4" customWidth="1"/>
    <col min="10005" max="10005" width="5.42578125" style="4" customWidth="1"/>
    <col min="10006" max="10006" width="9.5703125" style="4" customWidth="1"/>
    <col min="10007" max="10009" width="9.85546875" style="4" customWidth="1"/>
    <col min="10010" max="10010" width="14.7109375" style="4" customWidth="1"/>
    <col min="10011" max="10011" width="10.7109375" style="4" customWidth="1"/>
    <col min="10012" max="10012" width="10" style="4" customWidth="1"/>
    <col min="10013" max="10013" width="12.5703125" style="4" customWidth="1"/>
    <col min="10014" max="10014" width="10.42578125" style="4" customWidth="1"/>
    <col min="10015" max="10240" width="9.140625" style="4"/>
    <col min="10241" max="10241" width="26.85546875" style="4" customWidth="1"/>
    <col min="10242" max="10242" width="14.5703125" style="4" customWidth="1"/>
    <col min="10243" max="10243" width="23.5703125" style="4" customWidth="1"/>
    <col min="10244" max="10244" width="8.85546875" style="4" customWidth="1"/>
    <col min="10245" max="10245" width="6.85546875" style="4" customWidth="1"/>
    <col min="10246" max="10246" width="14.42578125" style="4" customWidth="1"/>
    <col min="10247" max="10247" width="10.85546875" style="4" customWidth="1"/>
    <col min="10248" max="10248" width="10.7109375" style="4" customWidth="1"/>
    <col min="10249" max="10249" width="15.7109375" style="4" customWidth="1"/>
    <col min="10250" max="10253" width="10" style="4" customWidth="1"/>
    <col min="10254" max="10254" width="12.140625" style="4" customWidth="1"/>
    <col min="10255" max="10255" width="20" style="4" customWidth="1"/>
    <col min="10256" max="10256" width="12.5703125" style="4" customWidth="1"/>
    <col min="10257" max="10257" width="11.85546875" style="4" customWidth="1"/>
    <col min="10258" max="10258" width="10.28515625" style="4" customWidth="1"/>
    <col min="10259" max="10259" width="11" style="4" customWidth="1"/>
    <col min="10260" max="10260" width="9.5703125" style="4" customWidth="1"/>
    <col min="10261" max="10261" width="5.42578125" style="4" customWidth="1"/>
    <col min="10262" max="10262" width="9.5703125" style="4" customWidth="1"/>
    <col min="10263" max="10265" width="9.85546875" style="4" customWidth="1"/>
    <col min="10266" max="10266" width="14.7109375" style="4" customWidth="1"/>
    <col min="10267" max="10267" width="10.7109375" style="4" customWidth="1"/>
    <col min="10268" max="10268" width="10" style="4" customWidth="1"/>
    <col min="10269" max="10269" width="12.5703125" style="4" customWidth="1"/>
    <col min="10270" max="10270" width="10.42578125" style="4" customWidth="1"/>
    <col min="10271" max="10496" width="9.140625" style="4"/>
    <col min="10497" max="10497" width="26.85546875" style="4" customWidth="1"/>
    <col min="10498" max="10498" width="14.5703125" style="4" customWidth="1"/>
    <col min="10499" max="10499" width="23.5703125" style="4" customWidth="1"/>
    <col min="10500" max="10500" width="8.85546875" style="4" customWidth="1"/>
    <col min="10501" max="10501" width="6.85546875" style="4" customWidth="1"/>
    <col min="10502" max="10502" width="14.42578125" style="4" customWidth="1"/>
    <col min="10503" max="10503" width="10.85546875" style="4" customWidth="1"/>
    <col min="10504" max="10504" width="10.7109375" style="4" customWidth="1"/>
    <col min="10505" max="10505" width="15.7109375" style="4" customWidth="1"/>
    <col min="10506" max="10509" width="10" style="4" customWidth="1"/>
    <col min="10510" max="10510" width="12.140625" style="4" customWidth="1"/>
    <col min="10511" max="10511" width="20" style="4" customWidth="1"/>
    <col min="10512" max="10512" width="12.5703125" style="4" customWidth="1"/>
    <col min="10513" max="10513" width="11.85546875" style="4" customWidth="1"/>
    <col min="10514" max="10514" width="10.28515625" style="4" customWidth="1"/>
    <col min="10515" max="10515" width="11" style="4" customWidth="1"/>
    <col min="10516" max="10516" width="9.5703125" style="4" customWidth="1"/>
    <col min="10517" max="10517" width="5.42578125" style="4" customWidth="1"/>
    <col min="10518" max="10518" width="9.5703125" style="4" customWidth="1"/>
    <col min="10519" max="10521" width="9.85546875" style="4" customWidth="1"/>
    <col min="10522" max="10522" width="14.7109375" style="4" customWidth="1"/>
    <col min="10523" max="10523" width="10.7109375" style="4" customWidth="1"/>
    <col min="10524" max="10524" width="10" style="4" customWidth="1"/>
    <col min="10525" max="10525" width="12.5703125" style="4" customWidth="1"/>
    <col min="10526" max="10526" width="10.42578125" style="4" customWidth="1"/>
    <col min="10527" max="10752" width="9.140625" style="4"/>
    <col min="10753" max="10753" width="26.85546875" style="4" customWidth="1"/>
    <col min="10754" max="10754" width="14.5703125" style="4" customWidth="1"/>
    <col min="10755" max="10755" width="23.5703125" style="4" customWidth="1"/>
    <col min="10756" max="10756" width="8.85546875" style="4" customWidth="1"/>
    <col min="10757" max="10757" width="6.85546875" style="4" customWidth="1"/>
    <col min="10758" max="10758" width="14.42578125" style="4" customWidth="1"/>
    <col min="10759" max="10759" width="10.85546875" style="4" customWidth="1"/>
    <col min="10760" max="10760" width="10.7109375" style="4" customWidth="1"/>
    <col min="10761" max="10761" width="15.7109375" style="4" customWidth="1"/>
    <col min="10762" max="10765" width="10" style="4" customWidth="1"/>
    <col min="10766" max="10766" width="12.140625" style="4" customWidth="1"/>
    <col min="10767" max="10767" width="20" style="4" customWidth="1"/>
    <col min="10768" max="10768" width="12.5703125" style="4" customWidth="1"/>
    <col min="10769" max="10769" width="11.85546875" style="4" customWidth="1"/>
    <col min="10770" max="10770" width="10.28515625" style="4" customWidth="1"/>
    <col min="10771" max="10771" width="11" style="4" customWidth="1"/>
    <col min="10772" max="10772" width="9.5703125" style="4" customWidth="1"/>
    <col min="10773" max="10773" width="5.42578125" style="4" customWidth="1"/>
    <col min="10774" max="10774" width="9.5703125" style="4" customWidth="1"/>
    <col min="10775" max="10777" width="9.85546875" style="4" customWidth="1"/>
    <col min="10778" max="10778" width="14.7109375" style="4" customWidth="1"/>
    <col min="10779" max="10779" width="10.7109375" style="4" customWidth="1"/>
    <col min="10780" max="10780" width="10" style="4" customWidth="1"/>
    <col min="10781" max="10781" width="12.5703125" style="4" customWidth="1"/>
    <col min="10782" max="10782" width="10.42578125" style="4" customWidth="1"/>
    <col min="10783" max="11008" width="9.140625" style="4"/>
    <col min="11009" max="11009" width="26.85546875" style="4" customWidth="1"/>
    <col min="11010" max="11010" width="14.5703125" style="4" customWidth="1"/>
    <col min="11011" max="11011" width="23.5703125" style="4" customWidth="1"/>
    <col min="11012" max="11012" width="8.85546875" style="4" customWidth="1"/>
    <col min="11013" max="11013" width="6.85546875" style="4" customWidth="1"/>
    <col min="11014" max="11014" width="14.42578125" style="4" customWidth="1"/>
    <col min="11015" max="11015" width="10.85546875" style="4" customWidth="1"/>
    <col min="11016" max="11016" width="10.7109375" style="4" customWidth="1"/>
    <col min="11017" max="11017" width="15.7109375" style="4" customWidth="1"/>
    <col min="11018" max="11021" width="10" style="4" customWidth="1"/>
    <col min="11022" max="11022" width="12.140625" style="4" customWidth="1"/>
    <col min="11023" max="11023" width="20" style="4" customWidth="1"/>
    <col min="11024" max="11024" width="12.5703125" style="4" customWidth="1"/>
    <col min="11025" max="11025" width="11.85546875" style="4" customWidth="1"/>
    <col min="11026" max="11026" width="10.28515625" style="4" customWidth="1"/>
    <col min="11027" max="11027" width="11" style="4" customWidth="1"/>
    <col min="11028" max="11028" width="9.5703125" style="4" customWidth="1"/>
    <col min="11029" max="11029" width="5.42578125" style="4" customWidth="1"/>
    <col min="11030" max="11030" width="9.5703125" style="4" customWidth="1"/>
    <col min="11031" max="11033" width="9.85546875" style="4" customWidth="1"/>
    <col min="11034" max="11034" width="14.7109375" style="4" customWidth="1"/>
    <col min="11035" max="11035" width="10.7109375" style="4" customWidth="1"/>
    <col min="11036" max="11036" width="10" style="4" customWidth="1"/>
    <col min="11037" max="11037" width="12.5703125" style="4" customWidth="1"/>
    <col min="11038" max="11038" width="10.42578125" style="4" customWidth="1"/>
    <col min="11039" max="11264" width="9.140625" style="4"/>
    <col min="11265" max="11265" width="26.85546875" style="4" customWidth="1"/>
    <col min="11266" max="11266" width="14.5703125" style="4" customWidth="1"/>
    <col min="11267" max="11267" width="23.5703125" style="4" customWidth="1"/>
    <col min="11268" max="11268" width="8.85546875" style="4" customWidth="1"/>
    <col min="11269" max="11269" width="6.85546875" style="4" customWidth="1"/>
    <col min="11270" max="11270" width="14.42578125" style="4" customWidth="1"/>
    <col min="11271" max="11271" width="10.85546875" style="4" customWidth="1"/>
    <col min="11272" max="11272" width="10.7109375" style="4" customWidth="1"/>
    <col min="11273" max="11273" width="15.7109375" style="4" customWidth="1"/>
    <col min="11274" max="11277" width="10" style="4" customWidth="1"/>
    <col min="11278" max="11278" width="12.140625" style="4" customWidth="1"/>
    <col min="11279" max="11279" width="20" style="4" customWidth="1"/>
    <col min="11280" max="11280" width="12.5703125" style="4" customWidth="1"/>
    <col min="11281" max="11281" width="11.85546875" style="4" customWidth="1"/>
    <col min="11282" max="11282" width="10.28515625" style="4" customWidth="1"/>
    <col min="11283" max="11283" width="11" style="4" customWidth="1"/>
    <col min="11284" max="11284" width="9.5703125" style="4" customWidth="1"/>
    <col min="11285" max="11285" width="5.42578125" style="4" customWidth="1"/>
    <col min="11286" max="11286" width="9.5703125" style="4" customWidth="1"/>
    <col min="11287" max="11289" width="9.85546875" style="4" customWidth="1"/>
    <col min="11290" max="11290" width="14.7109375" style="4" customWidth="1"/>
    <col min="11291" max="11291" width="10.7109375" style="4" customWidth="1"/>
    <col min="11292" max="11292" width="10" style="4" customWidth="1"/>
    <col min="11293" max="11293" width="12.5703125" style="4" customWidth="1"/>
    <col min="11294" max="11294" width="10.42578125" style="4" customWidth="1"/>
    <col min="11295" max="11520" width="9.140625" style="4"/>
    <col min="11521" max="11521" width="26.85546875" style="4" customWidth="1"/>
    <col min="11522" max="11522" width="14.5703125" style="4" customWidth="1"/>
    <col min="11523" max="11523" width="23.5703125" style="4" customWidth="1"/>
    <col min="11524" max="11524" width="8.85546875" style="4" customWidth="1"/>
    <col min="11525" max="11525" width="6.85546875" style="4" customWidth="1"/>
    <col min="11526" max="11526" width="14.42578125" style="4" customWidth="1"/>
    <col min="11527" max="11527" width="10.85546875" style="4" customWidth="1"/>
    <col min="11528" max="11528" width="10.7109375" style="4" customWidth="1"/>
    <col min="11529" max="11529" width="15.7109375" style="4" customWidth="1"/>
    <col min="11530" max="11533" width="10" style="4" customWidth="1"/>
    <col min="11534" max="11534" width="12.140625" style="4" customWidth="1"/>
    <col min="11535" max="11535" width="20" style="4" customWidth="1"/>
    <col min="11536" max="11536" width="12.5703125" style="4" customWidth="1"/>
    <col min="11537" max="11537" width="11.85546875" style="4" customWidth="1"/>
    <col min="11538" max="11538" width="10.28515625" style="4" customWidth="1"/>
    <col min="11539" max="11539" width="11" style="4" customWidth="1"/>
    <col min="11540" max="11540" width="9.5703125" style="4" customWidth="1"/>
    <col min="11541" max="11541" width="5.42578125" style="4" customWidth="1"/>
    <col min="11542" max="11542" width="9.5703125" style="4" customWidth="1"/>
    <col min="11543" max="11545" width="9.85546875" style="4" customWidth="1"/>
    <col min="11546" max="11546" width="14.7109375" style="4" customWidth="1"/>
    <col min="11547" max="11547" width="10.7109375" style="4" customWidth="1"/>
    <col min="11548" max="11548" width="10" style="4" customWidth="1"/>
    <col min="11549" max="11549" width="12.5703125" style="4" customWidth="1"/>
    <col min="11550" max="11550" width="10.42578125" style="4" customWidth="1"/>
    <col min="11551" max="11776" width="9.140625" style="4"/>
    <col min="11777" max="11777" width="26.85546875" style="4" customWidth="1"/>
    <col min="11778" max="11778" width="14.5703125" style="4" customWidth="1"/>
    <col min="11779" max="11779" width="23.5703125" style="4" customWidth="1"/>
    <col min="11780" max="11780" width="8.85546875" style="4" customWidth="1"/>
    <col min="11781" max="11781" width="6.85546875" style="4" customWidth="1"/>
    <col min="11782" max="11782" width="14.42578125" style="4" customWidth="1"/>
    <col min="11783" max="11783" width="10.85546875" style="4" customWidth="1"/>
    <col min="11784" max="11784" width="10.7109375" style="4" customWidth="1"/>
    <col min="11785" max="11785" width="15.7109375" style="4" customWidth="1"/>
    <col min="11786" max="11789" width="10" style="4" customWidth="1"/>
    <col min="11790" max="11790" width="12.140625" style="4" customWidth="1"/>
    <col min="11791" max="11791" width="20" style="4" customWidth="1"/>
    <col min="11792" max="11792" width="12.5703125" style="4" customWidth="1"/>
    <col min="11793" max="11793" width="11.85546875" style="4" customWidth="1"/>
    <col min="11794" max="11794" width="10.28515625" style="4" customWidth="1"/>
    <col min="11795" max="11795" width="11" style="4" customWidth="1"/>
    <col min="11796" max="11796" width="9.5703125" style="4" customWidth="1"/>
    <col min="11797" max="11797" width="5.42578125" style="4" customWidth="1"/>
    <col min="11798" max="11798" width="9.5703125" style="4" customWidth="1"/>
    <col min="11799" max="11801" width="9.85546875" style="4" customWidth="1"/>
    <col min="11802" max="11802" width="14.7109375" style="4" customWidth="1"/>
    <col min="11803" max="11803" width="10.7109375" style="4" customWidth="1"/>
    <col min="11804" max="11804" width="10" style="4" customWidth="1"/>
    <col min="11805" max="11805" width="12.5703125" style="4" customWidth="1"/>
    <col min="11806" max="11806" width="10.42578125" style="4" customWidth="1"/>
    <col min="11807" max="12032" width="9.140625" style="4"/>
    <col min="12033" max="12033" width="26.85546875" style="4" customWidth="1"/>
    <col min="12034" max="12034" width="14.5703125" style="4" customWidth="1"/>
    <col min="12035" max="12035" width="23.5703125" style="4" customWidth="1"/>
    <col min="12036" max="12036" width="8.85546875" style="4" customWidth="1"/>
    <col min="12037" max="12037" width="6.85546875" style="4" customWidth="1"/>
    <col min="12038" max="12038" width="14.42578125" style="4" customWidth="1"/>
    <col min="12039" max="12039" width="10.85546875" style="4" customWidth="1"/>
    <col min="12040" max="12040" width="10.7109375" style="4" customWidth="1"/>
    <col min="12041" max="12041" width="15.7109375" style="4" customWidth="1"/>
    <col min="12042" max="12045" width="10" style="4" customWidth="1"/>
    <col min="12046" max="12046" width="12.140625" style="4" customWidth="1"/>
    <col min="12047" max="12047" width="20" style="4" customWidth="1"/>
    <col min="12048" max="12048" width="12.5703125" style="4" customWidth="1"/>
    <col min="12049" max="12049" width="11.85546875" style="4" customWidth="1"/>
    <col min="12050" max="12050" width="10.28515625" style="4" customWidth="1"/>
    <col min="12051" max="12051" width="11" style="4" customWidth="1"/>
    <col min="12052" max="12052" width="9.5703125" style="4" customWidth="1"/>
    <col min="12053" max="12053" width="5.42578125" style="4" customWidth="1"/>
    <col min="12054" max="12054" width="9.5703125" style="4" customWidth="1"/>
    <col min="12055" max="12057" width="9.85546875" style="4" customWidth="1"/>
    <col min="12058" max="12058" width="14.7109375" style="4" customWidth="1"/>
    <col min="12059" max="12059" width="10.7109375" style="4" customWidth="1"/>
    <col min="12060" max="12060" width="10" style="4" customWidth="1"/>
    <col min="12061" max="12061" width="12.5703125" style="4" customWidth="1"/>
    <col min="12062" max="12062" width="10.42578125" style="4" customWidth="1"/>
    <col min="12063" max="12288" width="9.140625" style="4"/>
    <col min="12289" max="12289" width="26.85546875" style="4" customWidth="1"/>
    <col min="12290" max="12290" width="14.5703125" style="4" customWidth="1"/>
    <col min="12291" max="12291" width="23.5703125" style="4" customWidth="1"/>
    <col min="12292" max="12292" width="8.85546875" style="4" customWidth="1"/>
    <col min="12293" max="12293" width="6.85546875" style="4" customWidth="1"/>
    <col min="12294" max="12294" width="14.42578125" style="4" customWidth="1"/>
    <col min="12295" max="12295" width="10.85546875" style="4" customWidth="1"/>
    <col min="12296" max="12296" width="10.7109375" style="4" customWidth="1"/>
    <col min="12297" max="12297" width="15.7109375" style="4" customWidth="1"/>
    <col min="12298" max="12301" width="10" style="4" customWidth="1"/>
    <col min="12302" max="12302" width="12.140625" style="4" customWidth="1"/>
    <col min="12303" max="12303" width="20" style="4" customWidth="1"/>
    <col min="12304" max="12304" width="12.5703125" style="4" customWidth="1"/>
    <col min="12305" max="12305" width="11.85546875" style="4" customWidth="1"/>
    <col min="12306" max="12306" width="10.28515625" style="4" customWidth="1"/>
    <col min="12307" max="12307" width="11" style="4" customWidth="1"/>
    <col min="12308" max="12308" width="9.5703125" style="4" customWidth="1"/>
    <col min="12309" max="12309" width="5.42578125" style="4" customWidth="1"/>
    <col min="12310" max="12310" width="9.5703125" style="4" customWidth="1"/>
    <col min="12311" max="12313" width="9.85546875" style="4" customWidth="1"/>
    <col min="12314" max="12314" width="14.7109375" style="4" customWidth="1"/>
    <col min="12315" max="12315" width="10.7109375" style="4" customWidth="1"/>
    <col min="12316" max="12316" width="10" style="4" customWidth="1"/>
    <col min="12317" max="12317" width="12.5703125" style="4" customWidth="1"/>
    <col min="12318" max="12318" width="10.42578125" style="4" customWidth="1"/>
    <col min="12319" max="12544" width="9.140625" style="4"/>
    <col min="12545" max="12545" width="26.85546875" style="4" customWidth="1"/>
    <col min="12546" max="12546" width="14.5703125" style="4" customWidth="1"/>
    <col min="12547" max="12547" width="23.5703125" style="4" customWidth="1"/>
    <col min="12548" max="12548" width="8.85546875" style="4" customWidth="1"/>
    <col min="12549" max="12549" width="6.85546875" style="4" customWidth="1"/>
    <col min="12550" max="12550" width="14.42578125" style="4" customWidth="1"/>
    <col min="12551" max="12551" width="10.85546875" style="4" customWidth="1"/>
    <col min="12552" max="12552" width="10.7109375" style="4" customWidth="1"/>
    <col min="12553" max="12553" width="15.7109375" style="4" customWidth="1"/>
    <col min="12554" max="12557" width="10" style="4" customWidth="1"/>
    <col min="12558" max="12558" width="12.140625" style="4" customWidth="1"/>
    <col min="12559" max="12559" width="20" style="4" customWidth="1"/>
    <col min="12560" max="12560" width="12.5703125" style="4" customWidth="1"/>
    <col min="12561" max="12561" width="11.85546875" style="4" customWidth="1"/>
    <col min="12562" max="12562" width="10.28515625" style="4" customWidth="1"/>
    <col min="12563" max="12563" width="11" style="4" customWidth="1"/>
    <col min="12564" max="12564" width="9.5703125" style="4" customWidth="1"/>
    <col min="12565" max="12565" width="5.42578125" style="4" customWidth="1"/>
    <col min="12566" max="12566" width="9.5703125" style="4" customWidth="1"/>
    <col min="12567" max="12569" width="9.85546875" style="4" customWidth="1"/>
    <col min="12570" max="12570" width="14.7109375" style="4" customWidth="1"/>
    <col min="12571" max="12571" width="10.7109375" style="4" customWidth="1"/>
    <col min="12572" max="12572" width="10" style="4" customWidth="1"/>
    <col min="12573" max="12573" width="12.5703125" style="4" customWidth="1"/>
    <col min="12574" max="12574" width="10.42578125" style="4" customWidth="1"/>
    <col min="12575" max="12800" width="9.140625" style="4"/>
    <col min="12801" max="12801" width="26.85546875" style="4" customWidth="1"/>
    <col min="12802" max="12802" width="14.5703125" style="4" customWidth="1"/>
    <col min="12803" max="12803" width="23.5703125" style="4" customWidth="1"/>
    <col min="12804" max="12804" width="8.85546875" style="4" customWidth="1"/>
    <col min="12805" max="12805" width="6.85546875" style="4" customWidth="1"/>
    <col min="12806" max="12806" width="14.42578125" style="4" customWidth="1"/>
    <col min="12807" max="12807" width="10.85546875" style="4" customWidth="1"/>
    <col min="12808" max="12808" width="10.7109375" style="4" customWidth="1"/>
    <col min="12809" max="12809" width="15.7109375" style="4" customWidth="1"/>
    <col min="12810" max="12813" width="10" style="4" customWidth="1"/>
    <col min="12814" max="12814" width="12.140625" style="4" customWidth="1"/>
    <col min="12815" max="12815" width="20" style="4" customWidth="1"/>
    <col min="12816" max="12816" width="12.5703125" style="4" customWidth="1"/>
    <col min="12817" max="12817" width="11.85546875" style="4" customWidth="1"/>
    <col min="12818" max="12818" width="10.28515625" style="4" customWidth="1"/>
    <col min="12819" max="12819" width="11" style="4" customWidth="1"/>
    <col min="12820" max="12820" width="9.5703125" style="4" customWidth="1"/>
    <col min="12821" max="12821" width="5.42578125" style="4" customWidth="1"/>
    <col min="12822" max="12822" width="9.5703125" style="4" customWidth="1"/>
    <col min="12823" max="12825" width="9.85546875" style="4" customWidth="1"/>
    <col min="12826" max="12826" width="14.7109375" style="4" customWidth="1"/>
    <col min="12827" max="12827" width="10.7109375" style="4" customWidth="1"/>
    <col min="12828" max="12828" width="10" style="4" customWidth="1"/>
    <col min="12829" max="12829" width="12.5703125" style="4" customWidth="1"/>
    <col min="12830" max="12830" width="10.42578125" style="4" customWidth="1"/>
    <col min="12831" max="13056" width="9.140625" style="4"/>
    <col min="13057" max="13057" width="26.85546875" style="4" customWidth="1"/>
    <col min="13058" max="13058" width="14.5703125" style="4" customWidth="1"/>
    <col min="13059" max="13059" width="23.5703125" style="4" customWidth="1"/>
    <col min="13060" max="13060" width="8.85546875" style="4" customWidth="1"/>
    <col min="13061" max="13061" width="6.85546875" style="4" customWidth="1"/>
    <col min="13062" max="13062" width="14.42578125" style="4" customWidth="1"/>
    <col min="13063" max="13063" width="10.85546875" style="4" customWidth="1"/>
    <col min="13064" max="13064" width="10.7109375" style="4" customWidth="1"/>
    <col min="13065" max="13065" width="15.7109375" style="4" customWidth="1"/>
    <col min="13066" max="13069" width="10" style="4" customWidth="1"/>
    <col min="13070" max="13070" width="12.140625" style="4" customWidth="1"/>
    <col min="13071" max="13071" width="20" style="4" customWidth="1"/>
    <col min="13072" max="13072" width="12.5703125" style="4" customWidth="1"/>
    <col min="13073" max="13073" width="11.85546875" style="4" customWidth="1"/>
    <col min="13074" max="13074" width="10.28515625" style="4" customWidth="1"/>
    <col min="13075" max="13075" width="11" style="4" customWidth="1"/>
    <col min="13076" max="13076" width="9.5703125" style="4" customWidth="1"/>
    <col min="13077" max="13077" width="5.42578125" style="4" customWidth="1"/>
    <col min="13078" max="13078" width="9.5703125" style="4" customWidth="1"/>
    <col min="13079" max="13081" width="9.85546875" style="4" customWidth="1"/>
    <col min="13082" max="13082" width="14.7109375" style="4" customWidth="1"/>
    <col min="13083" max="13083" width="10.7109375" style="4" customWidth="1"/>
    <col min="13084" max="13084" width="10" style="4" customWidth="1"/>
    <col min="13085" max="13085" width="12.5703125" style="4" customWidth="1"/>
    <col min="13086" max="13086" width="10.42578125" style="4" customWidth="1"/>
    <col min="13087" max="13312" width="9.140625" style="4"/>
    <col min="13313" max="13313" width="26.85546875" style="4" customWidth="1"/>
    <col min="13314" max="13314" width="14.5703125" style="4" customWidth="1"/>
    <col min="13315" max="13315" width="23.5703125" style="4" customWidth="1"/>
    <col min="13316" max="13316" width="8.85546875" style="4" customWidth="1"/>
    <col min="13317" max="13317" width="6.85546875" style="4" customWidth="1"/>
    <col min="13318" max="13318" width="14.42578125" style="4" customWidth="1"/>
    <col min="13319" max="13319" width="10.85546875" style="4" customWidth="1"/>
    <col min="13320" max="13320" width="10.7109375" style="4" customWidth="1"/>
    <col min="13321" max="13321" width="15.7109375" style="4" customWidth="1"/>
    <col min="13322" max="13325" width="10" style="4" customWidth="1"/>
    <col min="13326" max="13326" width="12.140625" style="4" customWidth="1"/>
    <col min="13327" max="13327" width="20" style="4" customWidth="1"/>
    <col min="13328" max="13328" width="12.5703125" style="4" customWidth="1"/>
    <col min="13329" max="13329" width="11.85546875" style="4" customWidth="1"/>
    <col min="13330" max="13330" width="10.28515625" style="4" customWidth="1"/>
    <col min="13331" max="13331" width="11" style="4" customWidth="1"/>
    <col min="13332" max="13332" width="9.5703125" style="4" customWidth="1"/>
    <col min="13333" max="13333" width="5.42578125" style="4" customWidth="1"/>
    <col min="13334" max="13334" width="9.5703125" style="4" customWidth="1"/>
    <col min="13335" max="13337" width="9.85546875" style="4" customWidth="1"/>
    <col min="13338" max="13338" width="14.7109375" style="4" customWidth="1"/>
    <col min="13339" max="13339" width="10.7109375" style="4" customWidth="1"/>
    <col min="13340" max="13340" width="10" style="4" customWidth="1"/>
    <col min="13341" max="13341" width="12.5703125" style="4" customWidth="1"/>
    <col min="13342" max="13342" width="10.42578125" style="4" customWidth="1"/>
    <col min="13343" max="13568" width="9.140625" style="4"/>
    <col min="13569" max="13569" width="26.85546875" style="4" customWidth="1"/>
    <col min="13570" max="13570" width="14.5703125" style="4" customWidth="1"/>
    <col min="13571" max="13571" width="23.5703125" style="4" customWidth="1"/>
    <col min="13572" max="13572" width="8.85546875" style="4" customWidth="1"/>
    <col min="13573" max="13573" width="6.85546875" style="4" customWidth="1"/>
    <col min="13574" max="13574" width="14.42578125" style="4" customWidth="1"/>
    <col min="13575" max="13575" width="10.85546875" style="4" customWidth="1"/>
    <col min="13576" max="13576" width="10.7109375" style="4" customWidth="1"/>
    <col min="13577" max="13577" width="15.7109375" style="4" customWidth="1"/>
    <col min="13578" max="13581" width="10" style="4" customWidth="1"/>
    <col min="13582" max="13582" width="12.140625" style="4" customWidth="1"/>
    <col min="13583" max="13583" width="20" style="4" customWidth="1"/>
    <col min="13584" max="13584" width="12.5703125" style="4" customWidth="1"/>
    <col min="13585" max="13585" width="11.85546875" style="4" customWidth="1"/>
    <col min="13586" max="13586" width="10.28515625" style="4" customWidth="1"/>
    <col min="13587" max="13587" width="11" style="4" customWidth="1"/>
    <col min="13588" max="13588" width="9.5703125" style="4" customWidth="1"/>
    <col min="13589" max="13589" width="5.42578125" style="4" customWidth="1"/>
    <col min="13590" max="13590" width="9.5703125" style="4" customWidth="1"/>
    <col min="13591" max="13593" width="9.85546875" style="4" customWidth="1"/>
    <col min="13594" max="13594" width="14.7109375" style="4" customWidth="1"/>
    <col min="13595" max="13595" width="10.7109375" style="4" customWidth="1"/>
    <col min="13596" max="13596" width="10" style="4" customWidth="1"/>
    <col min="13597" max="13597" width="12.5703125" style="4" customWidth="1"/>
    <col min="13598" max="13598" width="10.42578125" style="4" customWidth="1"/>
    <col min="13599" max="13824" width="9.140625" style="4"/>
    <col min="13825" max="13825" width="26.85546875" style="4" customWidth="1"/>
    <col min="13826" max="13826" width="14.5703125" style="4" customWidth="1"/>
    <col min="13827" max="13827" width="23.5703125" style="4" customWidth="1"/>
    <col min="13828" max="13828" width="8.85546875" style="4" customWidth="1"/>
    <col min="13829" max="13829" width="6.85546875" style="4" customWidth="1"/>
    <col min="13830" max="13830" width="14.42578125" style="4" customWidth="1"/>
    <col min="13831" max="13831" width="10.85546875" style="4" customWidth="1"/>
    <col min="13832" max="13832" width="10.7109375" style="4" customWidth="1"/>
    <col min="13833" max="13833" width="15.7109375" style="4" customWidth="1"/>
    <col min="13834" max="13837" width="10" style="4" customWidth="1"/>
    <col min="13838" max="13838" width="12.140625" style="4" customWidth="1"/>
    <col min="13839" max="13839" width="20" style="4" customWidth="1"/>
    <col min="13840" max="13840" width="12.5703125" style="4" customWidth="1"/>
    <col min="13841" max="13841" width="11.85546875" style="4" customWidth="1"/>
    <col min="13842" max="13842" width="10.28515625" style="4" customWidth="1"/>
    <col min="13843" max="13843" width="11" style="4" customWidth="1"/>
    <col min="13844" max="13844" width="9.5703125" style="4" customWidth="1"/>
    <col min="13845" max="13845" width="5.42578125" style="4" customWidth="1"/>
    <col min="13846" max="13846" width="9.5703125" style="4" customWidth="1"/>
    <col min="13847" max="13849" width="9.85546875" style="4" customWidth="1"/>
    <col min="13850" max="13850" width="14.7109375" style="4" customWidth="1"/>
    <col min="13851" max="13851" width="10.7109375" style="4" customWidth="1"/>
    <col min="13852" max="13852" width="10" style="4" customWidth="1"/>
    <col min="13853" max="13853" width="12.5703125" style="4" customWidth="1"/>
    <col min="13854" max="13854" width="10.42578125" style="4" customWidth="1"/>
    <col min="13855" max="14080" width="9.140625" style="4"/>
    <col min="14081" max="14081" width="26.85546875" style="4" customWidth="1"/>
    <col min="14082" max="14082" width="14.5703125" style="4" customWidth="1"/>
    <col min="14083" max="14083" width="23.5703125" style="4" customWidth="1"/>
    <col min="14084" max="14084" width="8.85546875" style="4" customWidth="1"/>
    <col min="14085" max="14085" width="6.85546875" style="4" customWidth="1"/>
    <col min="14086" max="14086" width="14.42578125" style="4" customWidth="1"/>
    <col min="14087" max="14087" width="10.85546875" style="4" customWidth="1"/>
    <col min="14088" max="14088" width="10.7109375" style="4" customWidth="1"/>
    <col min="14089" max="14089" width="15.7109375" style="4" customWidth="1"/>
    <col min="14090" max="14093" width="10" style="4" customWidth="1"/>
    <col min="14094" max="14094" width="12.140625" style="4" customWidth="1"/>
    <col min="14095" max="14095" width="20" style="4" customWidth="1"/>
    <col min="14096" max="14096" width="12.5703125" style="4" customWidth="1"/>
    <col min="14097" max="14097" width="11.85546875" style="4" customWidth="1"/>
    <col min="14098" max="14098" width="10.28515625" style="4" customWidth="1"/>
    <col min="14099" max="14099" width="11" style="4" customWidth="1"/>
    <col min="14100" max="14100" width="9.5703125" style="4" customWidth="1"/>
    <col min="14101" max="14101" width="5.42578125" style="4" customWidth="1"/>
    <col min="14102" max="14102" width="9.5703125" style="4" customWidth="1"/>
    <col min="14103" max="14105" width="9.85546875" style="4" customWidth="1"/>
    <col min="14106" max="14106" width="14.7109375" style="4" customWidth="1"/>
    <col min="14107" max="14107" width="10.7109375" style="4" customWidth="1"/>
    <col min="14108" max="14108" width="10" style="4" customWidth="1"/>
    <col min="14109" max="14109" width="12.5703125" style="4" customWidth="1"/>
    <col min="14110" max="14110" width="10.42578125" style="4" customWidth="1"/>
    <col min="14111" max="14336" width="9.140625" style="4"/>
    <col min="14337" max="14337" width="26.85546875" style="4" customWidth="1"/>
    <col min="14338" max="14338" width="14.5703125" style="4" customWidth="1"/>
    <col min="14339" max="14339" width="23.5703125" style="4" customWidth="1"/>
    <col min="14340" max="14340" width="8.85546875" style="4" customWidth="1"/>
    <col min="14341" max="14341" width="6.85546875" style="4" customWidth="1"/>
    <col min="14342" max="14342" width="14.42578125" style="4" customWidth="1"/>
    <col min="14343" max="14343" width="10.85546875" style="4" customWidth="1"/>
    <col min="14344" max="14344" width="10.7109375" style="4" customWidth="1"/>
    <col min="14345" max="14345" width="15.7109375" style="4" customWidth="1"/>
    <col min="14346" max="14349" width="10" style="4" customWidth="1"/>
    <col min="14350" max="14350" width="12.140625" style="4" customWidth="1"/>
    <col min="14351" max="14351" width="20" style="4" customWidth="1"/>
    <col min="14352" max="14352" width="12.5703125" style="4" customWidth="1"/>
    <col min="14353" max="14353" width="11.85546875" style="4" customWidth="1"/>
    <col min="14354" max="14354" width="10.28515625" style="4" customWidth="1"/>
    <col min="14355" max="14355" width="11" style="4" customWidth="1"/>
    <col min="14356" max="14356" width="9.5703125" style="4" customWidth="1"/>
    <col min="14357" max="14357" width="5.42578125" style="4" customWidth="1"/>
    <col min="14358" max="14358" width="9.5703125" style="4" customWidth="1"/>
    <col min="14359" max="14361" width="9.85546875" style="4" customWidth="1"/>
    <col min="14362" max="14362" width="14.7109375" style="4" customWidth="1"/>
    <col min="14363" max="14363" width="10.7109375" style="4" customWidth="1"/>
    <col min="14364" max="14364" width="10" style="4" customWidth="1"/>
    <col min="14365" max="14365" width="12.5703125" style="4" customWidth="1"/>
    <col min="14366" max="14366" width="10.42578125" style="4" customWidth="1"/>
    <col min="14367" max="14592" width="9.140625" style="4"/>
    <col min="14593" max="14593" width="26.85546875" style="4" customWidth="1"/>
    <col min="14594" max="14594" width="14.5703125" style="4" customWidth="1"/>
    <col min="14595" max="14595" width="23.5703125" style="4" customWidth="1"/>
    <col min="14596" max="14596" width="8.85546875" style="4" customWidth="1"/>
    <col min="14597" max="14597" width="6.85546875" style="4" customWidth="1"/>
    <col min="14598" max="14598" width="14.42578125" style="4" customWidth="1"/>
    <col min="14599" max="14599" width="10.85546875" style="4" customWidth="1"/>
    <col min="14600" max="14600" width="10.7109375" style="4" customWidth="1"/>
    <col min="14601" max="14601" width="15.7109375" style="4" customWidth="1"/>
    <col min="14602" max="14605" width="10" style="4" customWidth="1"/>
    <col min="14606" max="14606" width="12.140625" style="4" customWidth="1"/>
    <col min="14607" max="14607" width="20" style="4" customWidth="1"/>
    <col min="14608" max="14608" width="12.5703125" style="4" customWidth="1"/>
    <col min="14609" max="14609" width="11.85546875" style="4" customWidth="1"/>
    <col min="14610" max="14610" width="10.28515625" style="4" customWidth="1"/>
    <col min="14611" max="14611" width="11" style="4" customWidth="1"/>
    <col min="14612" max="14612" width="9.5703125" style="4" customWidth="1"/>
    <col min="14613" max="14613" width="5.42578125" style="4" customWidth="1"/>
    <col min="14614" max="14614" width="9.5703125" style="4" customWidth="1"/>
    <col min="14615" max="14617" width="9.85546875" style="4" customWidth="1"/>
    <col min="14618" max="14618" width="14.7109375" style="4" customWidth="1"/>
    <col min="14619" max="14619" width="10.7109375" style="4" customWidth="1"/>
    <col min="14620" max="14620" width="10" style="4" customWidth="1"/>
    <col min="14621" max="14621" width="12.5703125" style="4" customWidth="1"/>
    <col min="14622" max="14622" width="10.42578125" style="4" customWidth="1"/>
    <col min="14623" max="14848" width="9.140625" style="4"/>
    <col min="14849" max="14849" width="26.85546875" style="4" customWidth="1"/>
    <col min="14850" max="14850" width="14.5703125" style="4" customWidth="1"/>
    <col min="14851" max="14851" width="23.5703125" style="4" customWidth="1"/>
    <col min="14852" max="14852" width="8.85546875" style="4" customWidth="1"/>
    <col min="14853" max="14853" width="6.85546875" style="4" customWidth="1"/>
    <col min="14854" max="14854" width="14.42578125" style="4" customWidth="1"/>
    <col min="14855" max="14855" width="10.85546875" style="4" customWidth="1"/>
    <col min="14856" max="14856" width="10.7109375" style="4" customWidth="1"/>
    <col min="14857" max="14857" width="15.7109375" style="4" customWidth="1"/>
    <col min="14858" max="14861" width="10" style="4" customWidth="1"/>
    <col min="14862" max="14862" width="12.140625" style="4" customWidth="1"/>
    <col min="14863" max="14863" width="20" style="4" customWidth="1"/>
    <col min="14864" max="14864" width="12.5703125" style="4" customWidth="1"/>
    <col min="14865" max="14865" width="11.85546875" style="4" customWidth="1"/>
    <col min="14866" max="14866" width="10.28515625" style="4" customWidth="1"/>
    <col min="14867" max="14867" width="11" style="4" customWidth="1"/>
    <col min="14868" max="14868" width="9.5703125" style="4" customWidth="1"/>
    <col min="14869" max="14869" width="5.42578125" style="4" customWidth="1"/>
    <col min="14870" max="14870" width="9.5703125" style="4" customWidth="1"/>
    <col min="14871" max="14873" width="9.85546875" style="4" customWidth="1"/>
    <col min="14874" max="14874" width="14.7109375" style="4" customWidth="1"/>
    <col min="14875" max="14875" width="10.7109375" style="4" customWidth="1"/>
    <col min="14876" max="14876" width="10" style="4" customWidth="1"/>
    <col min="14877" max="14877" width="12.5703125" style="4" customWidth="1"/>
    <col min="14878" max="14878" width="10.42578125" style="4" customWidth="1"/>
    <col min="14879" max="15104" width="9.140625" style="4"/>
    <col min="15105" max="15105" width="26.85546875" style="4" customWidth="1"/>
    <col min="15106" max="15106" width="14.5703125" style="4" customWidth="1"/>
    <col min="15107" max="15107" width="23.5703125" style="4" customWidth="1"/>
    <col min="15108" max="15108" width="8.85546875" style="4" customWidth="1"/>
    <col min="15109" max="15109" width="6.85546875" style="4" customWidth="1"/>
    <col min="15110" max="15110" width="14.42578125" style="4" customWidth="1"/>
    <col min="15111" max="15111" width="10.85546875" style="4" customWidth="1"/>
    <col min="15112" max="15112" width="10.7109375" style="4" customWidth="1"/>
    <col min="15113" max="15113" width="15.7109375" style="4" customWidth="1"/>
    <col min="15114" max="15117" width="10" style="4" customWidth="1"/>
    <col min="15118" max="15118" width="12.140625" style="4" customWidth="1"/>
    <col min="15119" max="15119" width="20" style="4" customWidth="1"/>
    <col min="15120" max="15120" width="12.5703125" style="4" customWidth="1"/>
    <col min="15121" max="15121" width="11.85546875" style="4" customWidth="1"/>
    <col min="15122" max="15122" width="10.28515625" style="4" customWidth="1"/>
    <col min="15123" max="15123" width="11" style="4" customWidth="1"/>
    <col min="15124" max="15124" width="9.5703125" style="4" customWidth="1"/>
    <col min="15125" max="15125" width="5.42578125" style="4" customWidth="1"/>
    <col min="15126" max="15126" width="9.5703125" style="4" customWidth="1"/>
    <col min="15127" max="15129" width="9.85546875" style="4" customWidth="1"/>
    <col min="15130" max="15130" width="14.7109375" style="4" customWidth="1"/>
    <col min="15131" max="15131" width="10.7109375" style="4" customWidth="1"/>
    <col min="15132" max="15132" width="10" style="4" customWidth="1"/>
    <col min="15133" max="15133" width="12.5703125" style="4" customWidth="1"/>
    <col min="15134" max="15134" width="10.42578125" style="4" customWidth="1"/>
    <col min="15135" max="15360" width="9.140625" style="4"/>
    <col min="15361" max="15361" width="26.85546875" style="4" customWidth="1"/>
    <col min="15362" max="15362" width="14.5703125" style="4" customWidth="1"/>
    <col min="15363" max="15363" width="23.5703125" style="4" customWidth="1"/>
    <col min="15364" max="15364" width="8.85546875" style="4" customWidth="1"/>
    <col min="15365" max="15365" width="6.85546875" style="4" customWidth="1"/>
    <col min="15366" max="15366" width="14.42578125" style="4" customWidth="1"/>
    <col min="15367" max="15367" width="10.85546875" style="4" customWidth="1"/>
    <col min="15368" max="15368" width="10.7109375" style="4" customWidth="1"/>
    <col min="15369" max="15369" width="15.7109375" style="4" customWidth="1"/>
    <col min="15370" max="15373" width="10" style="4" customWidth="1"/>
    <col min="15374" max="15374" width="12.140625" style="4" customWidth="1"/>
    <col min="15375" max="15375" width="20" style="4" customWidth="1"/>
    <col min="15376" max="15376" width="12.5703125" style="4" customWidth="1"/>
    <col min="15377" max="15377" width="11.85546875" style="4" customWidth="1"/>
    <col min="15378" max="15378" width="10.28515625" style="4" customWidth="1"/>
    <col min="15379" max="15379" width="11" style="4" customWidth="1"/>
    <col min="15380" max="15380" width="9.5703125" style="4" customWidth="1"/>
    <col min="15381" max="15381" width="5.42578125" style="4" customWidth="1"/>
    <col min="15382" max="15382" width="9.5703125" style="4" customWidth="1"/>
    <col min="15383" max="15385" width="9.85546875" style="4" customWidth="1"/>
    <col min="15386" max="15386" width="14.7109375" style="4" customWidth="1"/>
    <col min="15387" max="15387" width="10.7109375" style="4" customWidth="1"/>
    <col min="15388" max="15388" width="10" style="4" customWidth="1"/>
    <col min="15389" max="15389" width="12.5703125" style="4" customWidth="1"/>
    <col min="15390" max="15390" width="10.42578125" style="4" customWidth="1"/>
    <col min="15391" max="15616" width="9.140625" style="4"/>
    <col min="15617" max="15617" width="26.85546875" style="4" customWidth="1"/>
    <col min="15618" max="15618" width="14.5703125" style="4" customWidth="1"/>
    <col min="15619" max="15619" width="23.5703125" style="4" customWidth="1"/>
    <col min="15620" max="15620" width="8.85546875" style="4" customWidth="1"/>
    <col min="15621" max="15621" width="6.85546875" style="4" customWidth="1"/>
    <col min="15622" max="15622" width="14.42578125" style="4" customWidth="1"/>
    <col min="15623" max="15623" width="10.85546875" style="4" customWidth="1"/>
    <col min="15624" max="15624" width="10.7109375" style="4" customWidth="1"/>
    <col min="15625" max="15625" width="15.7109375" style="4" customWidth="1"/>
    <col min="15626" max="15629" width="10" style="4" customWidth="1"/>
    <col min="15630" max="15630" width="12.140625" style="4" customWidth="1"/>
    <col min="15631" max="15631" width="20" style="4" customWidth="1"/>
    <col min="15632" max="15632" width="12.5703125" style="4" customWidth="1"/>
    <col min="15633" max="15633" width="11.85546875" style="4" customWidth="1"/>
    <col min="15634" max="15634" width="10.28515625" style="4" customWidth="1"/>
    <col min="15635" max="15635" width="11" style="4" customWidth="1"/>
    <col min="15636" max="15636" width="9.5703125" style="4" customWidth="1"/>
    <col min="15637" max="15637" width="5.42578125" style="4" customWidth="1"/>
    <col min="15638" max="15638" width="9.5703125" style="4" customWidth="1"/>
    <col min="15639" max="15641" width="9.85546875" style="4" customWidth="1"/>
    <col min="15642" max="15642" width="14.7109375" style="4" customWidth="1"/>
    <col min="15643" max="15643" width="10.7109375" style="4" customWidth="1"/>
    <col min="15644" max="15644" width="10" style="4" customWidth="1"/>
    <col min="15645" max="15645" width="12.5703125" style="4" customWidth="1"/>
    <col min="15646" max="15646" width="10.42578125" style="4" customWidth="1"/>
    <col min="15647" max="15872" width="9.140625" style="4"/>
    <col min="15873" max="15873" width="26.85546875" style="4" customWidth="1"/>
    <col min="15874" max="15874" width="14.5703125" style="4" customWidth="1"/>
    <col min="15875" max="15875" width="23.5703125" style="4" customWidth="1"/>
    <col min="15876" max="15876" width="8.85546875" style="4" customWidth="1"/>
    <col min="15877" max="15877" width="6.85546875" style="4" customWidth="1"/>
    <col min="15878" max="15878" width="14.42578125" style="4" customWidth="1"/>
    <col min="15879" max="15879" width="10.85546875" style="4" customWidth="1"/>
    <col min="15880" max="15880" width="10.7109375" style="4" customWidth="1"/>
    <col min="15881" max="15881" width="15.7109375" style="4" customWidth="1"/>
    <col min="15882" max="15885" width="10" style="4" customWidth="1"/>
    <col min="15886" max="15886" width="12.140625" style="4" customWidth="1"/>
    <col min="15887" max="15887" width="20" style="4" customWidth="1"/>
    <col min="15888" max="15888" width="12.5703125" style="4" customWidth="1"/>
    <col min="15889" max="15889" width="11.85546875" style="4" customWidth="1"/>
    <col min="15890" max="15890" width="10.28515625" style="4" customWidth="1"/>
    <col min="15891" max="15891" width="11" style="4" customWidth="1"/>
    <col min="15892" max="15892" width="9.5703125" style="4" customWidth="1"/>
    <col min="15893" max="15893" width="5.42578125" style="4" customWidth="1"/>
    <col min="15894" max="15894" width="9.5703125" style="4" customWidth="1"/>
    <col min="15895" max="15897" width="9.85546875" style="4" customWidth="1"/>
    <col min="15898" max="15898" width="14.7109375" style="4" customWidth="1"/>
    <col min="15899" max="15899" width="10.7109375" style="4" customWidth="1"/>
    <col min="15900" max="15900" width="10" style="4" customWidth="1"/>
    <col min="15901" max="15901" width="12.5703125" style="4" customWidth="1"/>
    <col min="15902" max="15902" width="10.42578125" style="4" customWidth="1"/>
    <col min="15903" max="16128" width="9.140625" style="4"/>
    <col min="16129" max="16129" width="26.85546875" style="4" customWidth="1"/>
    <col min="16130" max="16130" width="14.5703125" style="4" customWidth="1"/>
    <col min="16131" max="16131" width="23.5703125" style="4" customWidth="1"/>
    <col min="16132" max="16132" width="8.85546875" style="4" customWidth="1"/>
    <col min="16133" max="16133" width="6.85546875" style="4" customWidth="1"/>
    <col min="16134" max="16134" width="14.42578125" style="4" customWidth="1"/>
    <col min="16135" max="16135" width="10.85546875" style="4" customWidth="1"/>
    <col min="16136" max="16136" width="10.7109375" style="4" customWidth="1"/>
    <col min="16137" max="16137" width="15.7109375" style="4" customWidth="1"/>
    <col min="16138" max="16141" width="10" style="4" customWidth="1"/>
    <col min="16142" max="16142" width="12.140625" style="4" customWidth="1"/>
    <col min="16143" max="16143" width="20" style="4" customWidth="1"/>
    <col min="16144" max="16144" width="12.5703125" style="4" customWidth="1"/>
    <col min="16145" max="16145" width="11.85546875" style="4" customWidth="1"/>
    <col min="16146" max="16146" width="10.28515625" style="4" customWidth="1"/>
    <col min="16147" max="16147" width="11" style="4" customWidth="1"/>
    <col min="16148" max="16148" width="9.5703125" style="4" customWidth="1"/>
    <col min="16149" max="16149" width="5.42578125" style="4" customWidth="1"/>
    <col min="16150" max="16150" width="9.5703125" style="4" customWidth="1"/>
    <col min="16151" max="16153" width="9.85546875" style="4" customWidth="1"/>
    <col min="16154" max="16154" width="14.7109375" style="4" customWidth="1"/>
    <col min="16155" max="16155" width="10.7109375" style="4" customWidth="1"/>
    <col min="16156" max="16156" width="10" style="4" customWidth="1"/>
    <col min="16157" max="16157" width="12.5703125" style="4" customWidth="1"/>
    <col min="16158" max="16158" width="10.42578125" style="4" customWidth="1"/>
    <col min="16159" max="16384" width="9.140625" style="4"/>
  </cols>
  <sheetData>
    <row r="1" spans="1:30" ht="38.25" customHeight="1">
      <c r="A1" s="166" t="s">
        <v>218</v>
      </c>
      <c r="B1" s="167"/>
      <c r="C1" s="167"/>
      <c r="D1" s="167"/>
      <c r="E1" s="167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</row>
    <row r="2" spans="1:30" s="5" customFormat="1" ht="15.75" customHeight="1">
      <c r="A2" s="154" t="s">
        <v>0</v>
      </c>
      <c r="B2" s="154" t="s">
        <v>24</v>
      </c>
      <c r="C2" s="154" t="s">
        <v>21</v>
      </c>
      <c r="D2" s="154" t="s">
        <v>1</v>
      </c>
      <c r="E2" s="168" t="s">
        <v>219</v>
      </c>
      <c r="F2" s="154" t="s">
        <v>220</v>
      </c>
      <c r="G2" s="154" t="s">
        <v>23</v>
      </c>
      <c r="H2" s="154" t="s">
        <v>9</v>
      </c>
      <c r="I2" s="154" t="s">
        <v>13</v>
      </c>
      <c r="J2" s="163" t="s">
        <v>2</v>
      </c>
      <c r="K2" s="163"/>
      <c r="L2" s="163"/>
      <c r="M2" s="163"/>
      <c r="N2" s="163"/>
      <c r="O2" s="163"/>
      <c r="P2" s="163" t="s">
        <v>221</v>
      </c>
      <c r="Q2" s="163"/>
      <c r="R2" s="163"/>
      <c r="S2" s="163"/>
      <c r="T2" s="163"/>
      <c r="U2" s="11"/>
      <c r="V2" s="123"/>
      <c r="W2" s="123"/>
      <c r="X2" s="123"/>
      <c r="Y2" s="123"/>
      <c r="Z2" s="123"/>
      <c r="AA2" s="123"/>
      <c r="AB2" s="123"/>
      <c r="AC2" s="123"/>
      <c r="AD2" s="123"/>
    </row>
    <row r="3" spans="1:30" s="5" customFormat="1" ht="36" customHeight="1">
      <c r="A3" s="154"/>
      <c r="B3" s="154"/>
      <c r="C3" s="154"/>
      <c r="D3" s="154"/>
      <c r="E3" s="168"/>
      <c r="F3" s="154"/>
      <c r="G3" s="154"/>
      <c r="H3" s="154"/>
      <c r="I3" s="154"/>
      <c r="J3" s="165" t="s">
        <v>12</v>
      </c>
      <c r="K3" s="165" t="s">
        <v>4</v>
      </c>
      <c r="L3" s="165" t="s">
        <v>5</v>
      </c>
      <c r="M3" s="165" t="s">
        <v>222</v>
      </c>
      <c r="N3" s="164" t="s">
        <v>223</v>
      </c>
      <c r="O3" s="163" t="s">
        <v>224</v>
      </c>
      <c r="P3" s="165" t="s">
        <v>6</v>
      </c>
      <c r="Q3" s="163" t="s">
        <v>7</v>
      </c>
      <c r="R3" s="163"/>
      <c r="S3" s="163"/>
      <c r="T3" s="165" t="s">
        <v>225</v>
      </c>
      <c r="U3" s="162" t="s">
        <v>226</v>
      </c>
      <c r="V3" s="153" t="s">
        <v>227</v>
      </c>
      <c r="W3" s="162" t="s">
        <v>18</v>
      </c>
      <c r="X3" s="153" t="s">
        <v>15</v>
      </c>
      <c r="Y3" s="162" t="s">
        <v>19</v>
      </c>
      <c r="Z3" s="163" t="s">
        <v>3</v>
      </c>
      <c r="AA3" s="163"/>
      <c r="AB3" s="163"/>
      <c r="AC3" s="163"/>
      <c r="AD3" s="162" t="s">
        <v>228</v>
      </c>
    </row>
    <row r="4" spans="1:30" s="5" customFormat="1" ht="81.75" customHeight="1">
      <c r="A4" s="154"/>
      <c r="B4" s="154"/>
      <c r="C4" s="154">
        <v>2</v>
      </c>
      <c r="D4" s="154"/>
      <c r="E4" s="168">
        <v>3</v>
      </c>
      <c r="F4" s="154">
        <v>4</v>
      </c>
      <c r="G4" s="154">
        <v>4</v>
      </c>
      <c r="H4" s="154"/>
      <c r="I4" s="154">
        <v>4</v>
      </c>
      <c r="J4" s="165"/>
      <c r="K4" s="165"/>
      <c r="L4" s="165"/>
      <c r="M4" s="165"/>
      <c r="N4" s="164"/>
      <c r="O4" s="163"/>
      <c r="P4" s="165"/>
      <c r="Q4" s="11" t="s">
        <v>229</v>
      </c>
      <c r="R4" s="11" t="s">
        <v>230</v>
      </c>
      <c r="S4" s="11" t="s">
        <v>231</v>
      </c>
      <c r="T4" s="165"/>
      <c r="U4" s="162"/>
      <c r="V4" s="153"/>
      <c r="W4" s="162"/>
      <c r="X4" s="153"/>
      <c r="Y4" s="162"/>
      <c r="Z4" s="11" t="s">
        <v>14</v>
      </c>
      <c r="AA4" s="11" t="s">
        <v>16</v>
      </c>
      <c r="AB4" s="11" t="s">
        <v>20</v>
      </c>
      <c r="AC4" s="11" t="s">
        <v>17</v>
      </c>
      <c r="AD4" s="162"/>
    </row>
    <row r="5" spans="1:30" s="5" customFormat="1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  <c r="T5" s="1">
        <v>20</v>
      </c>
      <c r="U5" s="1">
        <v>21</v>
      </c>
      <c r="V5" s="1">
        <v>22</v>
      </c>
      <c r="W5" s="1">
        <v>23</v>
      </c>
      <c r="X5" s="1">
        <v>24</v>
      </c>
      <c r="Y5" s="1">
        <v>25</v>
      </c>
      <c r="Z5" s="1">
        <v>26</v>
      </c>
      <c r="AA5" s="1">
        <v>27</v>
      </c>
      <c r="AB5" s="1">
        <v>28</v>
      </c>
      <c r="AC5" s="1">
        <v>29</v>
      </c>
      <c r="AD5" s="1">
        <v>30</v>
      </c>
    </row>
    <row r="6" spans="1:30" s="129" customFormat="1">
      <c r="A6" s="156" t="s">
        <v>232</v>
      </c>
      <c r="B6" s="2"/>
      <c r="C6" s="124" t="s">
        <v>233</v>
      </c>
      <c r="D6" s="125"/>
      <c r="E6" s="124"/>
      <c r="F6" s="126"/>
      <c r="G6" s="126"/>
      <c r="H6" s="127"/>
      <c r="I6" s="127"/>
      <c r="J6" s="8"/>
      <c r="K6" s="8">
        <v>12573</v>
      </c>
      <c r="L6" s="8">
        <v>3738795</v>
      </c>
      <c r="M6" s="8">
        <f>K6+L6</f>
        <v>3751368</v>
      </c>
      <c r="N6" s="127"/>
      <c r="O6" s="128"/>
      <c r="P6" s="8">
        <v>2354</v>
      </c>
      <c r="Q6" s="8">
        <v>13912</v>
      </c>
      <c r="R6" s="8"/>
      <c r="S6" s="8">
        <v>2881</v>
      </c>
      <c r="T6" s="8">
        <f>+S6+Q6+P6</f>
        <v>19147</v>
      </c>
      <c r="U6" s="127"/>
      <c r="V6" s="8">
        <v>37</v>
      </c>
      <c r="W6" s="8"/>
      <c r="X6" s="8">
        <v>0</v>
      </c>
      <c r="Y6" s="8"/>
      <c r="Z6" s="8">
        <v>1910</v>
      </c>
      <c r="AA6" s="8">
        <v>6830</v>
      </c>
      <c r="AB6" s="8">
        <v>4727</v>
      </c>
      <c r="AC6" s="8">
        <f>+AB6+AA6+Z6</f>
        <v>13467</v>
      </c>
      <c r="AD6" s="8"/>
    </row>
    <row r="7" spans="1:30" s="129" customFormat="1">
      <c r="A7" s="157"/>
      <c r="B7" s="2"/>
      <c r="C7" s="124" t="s">
        <v>234</v>
      </c>
      <c r="D7" s="125"/>
      <c r="E7" s="124"/>
      <c r="F7" s="126"/>
      <c r="G7" s="126"/>
      <c r="H7" s="127"/>
      <c r="I7" s="127"/>
      <c r="J7" s="8"/>
      <c r="K7" s="8">
        <v>3672</v>
      </c>
      <c r="L7" s="8">
        <v>92262</v>
      </c>
      <c r="M7" s="8">
        <f t="shared" ref="M7:M70" si="0">K7+L7</f>
        <v>95934</v>
      </c>
      <c r="N7" s="127"/>
      <c r="O7" s="128"/>
      <c r="P7" s="8">
        <v>2749</v>
      </c>
      <c r="Q7" s="8">
        <v>226</v>
      </c>
      <c r="R7" s="8"/>
      <c r="S7" s="8">
        <v>5789</v>
      </c>
      <c r="T7" s="8">
        <f t="shared" ref="T7:T70" si="1">+S7+Q7+P7</f>
        <v>8764</v>
      </c>
      <c r="U7" s="127"/>
      <c r="V7" s="8">
        <v>256</v>
      </c>
      <c r="W7" s="8"/>
      <c r="X7" s="8"/>
      <c r="Y7" s="8"/>
      <c r="Z7" s="8">
        <v>4462</v>
      </c>
      <c r="AA7" s="8">
        <v>11050</v>
      </c>
      <c r="AB7" s="8">
        <v>12567</v>
      </c>
      <c r="AC7" s="8">
        <f t="shared" ref="AC7:AC70" si="2">+AB7+AA7+Z7</f>
        <v>28079</v>
      </c>
      <c r="AD7" s="8"/>
    </row>
    <row r="8" spans="1:30" s="129" customFormat="1">
      <c r="A8" s="157"/>
      <c r="B8" s="2"/>
      <c r="C8" s="124" t="s">
        <v>235</v>
      </c>
      <c r="D8" s="125"/>
      <c r="E8" s="124"/>
      <c r="F8" s="126"/>
      <c r="G8" s="126"/>
      <c r="H8" s="127"/>
      <c r="I8" s="127"/>
      <c r="J8" s="8"/>
      <c r="K8" s="8">
        <v>6040</v>
      </c>
      <c r="L8" s="8">
        <v>341075</v>
      </c>
      <c r="M8" s="8">
        <f t="shared" si="0"/>
        <v>347115</v>
      </c>
      <c r="N8" s="127"/>
      <c r="O8" s="128"/>
      <c r="P8" s="8">
        <v>349</v>
      </c>
      <c r="Q8" s="8">
        <v>775</v>
      </c>
      <c r="R8" s="8"/>
      <c r="S8" s="8">
        <v>517</v>
      </c>
      <c r="T8" s="8">
        <f t="shared" si="1"/>
        <v>1641</v>
      </c>
      <c r="U8" s="127"/>
      <c r="V8" s="8">
        <v>139</v>
      </c>
      <c r="W8" s="8"/>
      <c r="X8" s="8">
        <v>0</v>
      </c>
      <c r="Y8" s="8"/>
      <c r="Z8" s="8">
        <v>1351</v>
      </c>
      <c r="AA8" s="8">
        <v>1882</v>
      </c>
      <c r="AB8" s="8">
        <v>1461</v>
      </c>
      <c r="AC8" s="8">
        <f t="shared" si="2"/>
        <v>4694</v>
      </c>
      <c r="AD8" s="8"/>
    </row>
    <row r="9" spans="1:30" s="129" customFormat="1">
      <c r="A9" s="157"/>
      <c r="B9" s="2"/>
      <c r="C9" s="124" t="s">
        <v>236</v>
      </c>
      <c r="D9" s="125"/>
      <c r="E9" s="124"/>
      <c r="F9" s="126"/>
      <c r="G9" s="126"/>
      <c r="H9" s="127"/>
      <c r="I9" s="127"/>
      <c r="J9" s="8"/>
      <c r="K9" s="8">
        <v>6119</v>
      </c>
      <c r="L9" s="8">
        <v>187152</v>
      </c>
      <c r="M9" s="8">
        <f t="shared" si="0"/>
        <v>193271</v>
      </c>
      <c r="N9" s="127"/>
      <c r="O9" s="128"/>
      <c r="P9" s="8">
        <v>1947</v>
      </c>
      <c r="Q9" s="8">
        <v>313</v>
      </c>
      <c r="R9" s="8"/>
      <c r="S9" s="8">
        <v>2256</v>
      </c>
      <c r="T9" s="8">
        <f t="shared" si="1"/>
        <v>4516</v>
      </c>
      <c r="U9" s="127"/>
      <c r="V9" s="8">
        <v>195</v>
      </c>
      <c r="W9" s="8"/>
      <c r="X9" s="8">
        <v>13</v>
      </c>
      <c r="Y9" s="8"/>
      <c r="Z9" s="8">
        <v>1385</v>
      </c>
      <c r="AA9" s="8">
        <v>5766</v>
      </c>
      <c r="AB9" s="8">
        <v>3698</v>
      </c>
      <c r="AC9" s="8">
        <f t="shared" si="2"/>
        <v>10849</v>
      </c>
      <c r="AD9" s="8"/>
    </row>
    <row r="10" spans="1:30" s="129" customFormat="1">
      <c r="A10" s="157"/>
      <c r="B10" s="2"/>
      <c r="C10" s="124" t="s">
        <v>237</v>
      </c>
      <c r="D10" s="125"/>
      <c r="E10" s="124"/>
      <c r="F10" s="126"/>
      <c r="G10" s="126"/>
      <c r="H10" s="127"/>
      <c r="I10" s="127"/>
      <c r="J10" s="8"/>
      <c r="K10" s="8">
        <v>6353</v>
      </c>
      <c r="L10" s="8">
        <v>186318</v>
      </c>
      <c r="M10" s="8">
        <f t="shared" si="0"/>
        <v>192671</v>
      </c>
      <c r="N10" s="127"/>
      <c r="O10" s="128"/>
      <c r="P10" s="8">
        <v>1194</v>
      </c>
      <c r="Q10" s="8">
        <v>275</v>
      </c>
      <c r="R10" s="8"/>
      <c r="S10" s="8">
        <v>2084</v>
      </c>
      <c r="T10" s="8">
        <f t="shared" si="1"/>
        <v>3553</v>
      </c>
      <c r="U10" s="127"/>
      <c r="V10" s="8">
        <v>56</v>
      </c>
      <c r="W10" s="8"/>
      <c r="X10" s="8"/>
      <c r="Y10" s="8"/>
      <c r="Z10" s="8">
        <v>2883</v>
      </c>
      <c r="AA10" s="8">
        <v>6781</v>
      </c>
      <c r="AB10" s="8">
        <v>7040</v>
      </c>
      <c r="AC10" s="8">
        <f t="shared" si="2"/>
        <v>16704</v>
      </c>
      <c r="AD10" s="8"/>
    </row>
    <row r="11" spans="1:30" s="129" customFormat="1">
      <c r="A11" s="157"/>
      <c r="B11" s="2"/>
      <c r="C11" s="124" t="s">
        <v>238</v>
      </c>
      <c r="D11" s="125"/>
      <c r="E11" s="124"/>
      <c r="F11" s="126"/>
      <c r="G11" s="126"/>
      <c r="H11" s="127"/>
      <c r="I11" s="127"/>
      <c r="J11" s="8"/>
      <c r="K11" s="8">
        <v>1277</v>
      </c>
      <c r="L11" s="8">
        <v>180938</v>
      </c>
      <c r="M11" s="8">
        <f t="shared" si="0"/>
        <v>182215</v>
      </c>
      <c r="N11" s="127"/>
      <c r="O11" s="128"/>
      <c r="P11" s="8">
        <v>575</v>
      </c>
      <c r="Q11" s="8">
        <v>319</v>
      </c>
      <c r="R11" s="8"/>
      <c r="S11" s="8">
        <v>974</v>
      </c>
      <c r="T11" s="8">
        <f t="shared" si="1"/>
        <v>1868</v>
      </c>
      <c r="U11" s="127"/>
      <c r="V11" s="8">
        <v>131</v>
      </c>
      <c r="W11" s="8"/>
      <c r="X11" s="8">
        <v>0</v>
      </c>
      <c r="Y11" s="8"/>
      <c r="Z11" s="8">
        <v>883</v>
      </c>
      <c r="AA11" s="8">
        <v>6536</v>
      </c>
      <c r="AB11" s="8">
        <v>1897</v>
      </c>
      <c r="AC11" s="8">
        <f t="shared" si="2"/>
        <v>9316</v>
      </c>
      <c r="AD11" s="8"/>
    </row>
    <row r="12" spans="1:30" s="129" customFormat="1">
      <c r="A12" s="157"/>
      <c r="B12" s="2"/>
      <c r="C12" s="124" t="s">
        <v>239</v>
      </c>
      <c r="D12" s="125"/>
      <c r="E12" s="124"/>
      <c r="F12" s="126"/>
      <c r="G12" s="126"/>
      <c r="H12" s="127"/>
      <c r="I12" s="127"/>
      <c r="J12" s="8"/>
      <c r="K12" s="8">
        <v>3107</v>
      </c>
      <c r="L12" s="8">
        <v>94347</v>
      </c>
      <c r="M12" s="8">
        <f t="shared" si="0"/>
        <v>97454</v>
      </c>
      <c r="N12" s="127"/>
      <c r="O12" s="128"/>
      <c r="P12" s="8">
        <v>4262</v>
      </c>
      <c r="Q12" s="8">
        <v>256</v>
      </c>
      <c r="R12" s="8"/>
      <c r="S12" s="8">
        <v>4339</v>
      </c>
      <c r="T12" s="8">
        <f t="shared" si="1"/>
        <v>8857</v>
      </c>
      <c r="U12" s="127"/>
      <c r="V12" s="8">
        <v>227</v>
      </c>
      <c r="W12" s="8"/>
      <c r="X12" s="8"/>
      <c r="Y12" s="8"/>
      <c r="Z12" s="8">
        <v>3205</v>
      </c>
      <c r="AA12" s="8">
        <v>6700</v>
      </c>
      <c r="AB12" s="8">
        <v>8709</v>
      </c>
      <c r="AC12" s="8">
        <f t="shared" si="2"/>
        <v>18614</v>
      </c>
      <c r="AD12" s="8"/>
    </row>
    <row r="13" spans="1:30" s="129" customFormat="1">
      <c r="A13" s="157"/>
      <c r="B13" s="2"/>
      <c r="C13" s="124" t="s">
        <v>240</v>
      </c>
      <c r="D13" s="125"/>
      <c r="E13" s="124"/>
      <c r="F13" s="126"/>
      <c r="G13" s="126"/>
      <c r="H13" s="127"/>
      <c r="I13" s="127"/>
      <c r="J13" s="8"/>
      <c r="K13" s="8">
        <v>15397</v>
      </c>
      <c r="L13" s="8">
        <v>373449</v>
      </c>
      <c r="M13" s="8">
        <f t="shared" si="0"/>
        <v>388846</v>
      </c>
      <c r="N13" s="127"/>
      <c r="O13" s="128"/>
      <c r="P13" s="8">
        <v>7539</v>
      </c>
      <c r="Q13" s="8">
        <v>394</v>
      </c>
      <c r="R13" s="8"/>
      <c r="S13" s="8">
        <v>5974</v>
      </c>
      <c r="T13" s="8">
        <f t="shared" si="1"/>
        <v>13907</v>
      </c>
      <c r="U13" s="127"/>
      <c r="V13" s="8">
        <v>199</v>
      </c>
      <c r="W13" s="8"/>
      <c r="X13" s="8">
        <v>1</v>
      </c>
      <c r="Y13" s="8"/>
      <c r="Z13" s="8">
        <v>2391</v>
      </c>
      <c r="AA13" s="8">
        <v>13474</v>
      </c>
      <c r="AB13" s="8">
        <v>4197</v>
      </c>
      <c r="AC13" s="8">
        <f t="shared" si="2"/>
        <v>20062</v>
      </c>
      <c r="AD13" s="8"/>
    </row>
    <row r="14" spans="1:30" s="129" customFormat="1">
      <c r="A14" s="157"/>
      <c r="B14" s="2"/>
      <c r="C14" s="124" t="s">
        <v>241</v>
      </c>
      <c r="D14" s="125"/>
      <c r="E14" s="124"/>
      <c r="F14" s="126"/>
      <c r="G14" s="126"/>
      <c r="H14" s="127"/>
      <c r="I14" s="127"/>
      <c r="J14" s="8"/>
      <c r="K14" s="8">
        <v>21093</v>
      </c>
      <c r="L14" s="8">
        <v>198071</v>
      </c>
      <c r="M14" s="8">
        <f t="shared" si="0"/>
        <v>219164</v>
      </c>
      <c r="N14" s="127"/>
      <c r="O14" s="128"/>
      <c r="P14" s="8">
        <v>2022</v>
      </c>
      <c r="Q14" s="8">
        <v>1306</v>
      </c>
      <c r="R14" s="8"/>
      <c r="S14" s="8">
        <v>3487</v>
      </c>
      <c r="T14" s="8">
        <f t="shared" si="1"/>
        <v>6815</v>
      </c>
      <c r="U14" s="127"/>
      <c r="V14" s="8">
        <v>132</v>
      </c>
      <c r="W14" s="8"/>
      <c r="X14" s="8"/>
      <c r="Y14" s="8"/>
      <c r="Z14" s="8">
        <v>2737</v>
      </c>
      <c r="AA14" s="8">
        <v>8066</v>
      </c>
      <c r="AB14" s="8">
        <v>7828</v>
      </c>
      <c r="AC14" s="8">
        <f t="shared" si="2"/>
        <v>18631</v>
      </c>
      <c r="AD14" s="8"/>
    </row>
    <row r="15" spans="1:30" s="129" customFormat="1">
      <c r="A15" s="157"/>
      <c r="B15" s="2"/>
      <c r="C15" s="124" t="s">
        <v>242</v>
      </c>
      <c r="D15" s="125"/>
      <c r="E15" s="124"/>
      <c r="F15" s="126"/>
      <c r="G15" s="126"/>
      <c r="H15" s="127"/>
      <c r="I15" s="127"/>
      <c r="J15" s="8"/>
      <c r="K15" s="8">
        <v>9620</v>
      </c>
      <c r="L15" s="8">
        <v>110436</v>
      </c>
      <c r="M15" s="8">
        <f t="shared" si="0"/>
        <v>120056</v>
      </c>
      <c r="N15" s="127"/>
      <c r="O15" s="128"/>
      <c r="P15" s="8">
        <v>4952</v>
      </c>
      <c r="Q15" s="8">
        <v>581</v>
      </c>
      <c r="R15" s="8"/>
      <c r="S15" s="8">
        <v>6244</v>
      </c>
      <c r="T15" s="8">
        <f t="shared" si="1"/>
        <v>11777</v>
      </c>
      <c r="U15" s="127"/>
      <c r="V15" s="8">
        <v>322</v>
      </c>
      <c r="W15" s="8"/>
      <c r="X15" s="8">
        <v>23</v>
      </c>
      <c r="Y15" s="8"/>
      <c r="Z15" s="8">
        <v>6434</v>
      </c>
      <c r="AA15" s="8">
        <v>8760</v>
      </c>
      <c r="AB15" s="8">
        <v>16775</v>
      </c>
      <c r="AC15" s="8">
        <f t="shared" si="2"/>
        <v>31969</v>
      </c>
      <c r="AD15" s="8"/>
    </row>
    <row r="16" spans="1:30" s="129" customFormat="1">
      <c r="A16" s="157"/>
      <c r="B16" s="2"/>
      <c r="C16" s="124" t="s">
        <v>243</v>
      </c>
      <c r="D16" s="125"/>
      <c r="E16" s="124"/>
      <c r="F16" s="126"/>
      <c r="G16" s="126"/>
      <c r="H16" s="127"/>
      <c r="I16" s="127"/>
      <c r="J16" s="8"/>
      <c r="K16" s="8">
        <v>12331</v>
      </c>
      <c r="L16" s="8">
        <v>266490</v>
      </c>
      <c r="M16" s="8">
        <f t="shared" si="0"/>
        <v>278821</v>
      </c>
      <c r="N16" s="127"/>
      <c r="O16" s="128"/>
      <c r="P16" s="8">
        <v>3462</v>
      </c>
      <c r="Q16" s="8">
        <v>1571</v>
      </c>
      <c r="R16" s="8"/>
      <c r="S16" s="8">
        <v>5611</v>
      </c>
      <c r="T16" s="8">
        <f t="shared" si="1"/>
        <v>10644</v>
      </c>
      <c r="U16" s="127"/>
      <c r="V16" s="8">
        <v>199</v>
      </c>
      <c r="W16" s="8"/>
      <c r="X16" s="8">
        <v>26</v>
      </c>
      <c r="Y16" s="8"/>
      <c r="Z16" s="8">
        <v>1831</v>
      </c>
      <c r="AA16" s="8">
        <v>9246</v>
      </c>
      <c r="AB16" s="8">
        <v>6240</v>
      </c>
      <c r="AC16" s="8">
        <f t="shared" si="2"/>
        <v>17317</v>
      </c>
      <c r="AD16" s="8"/>
    </row>
    <row r="17" spans="1:30" s="129" customFormat="1">
      <c r="A17" s="157"/>
      <c r="B17" s="2"/>
      <c r="C17" s="124" t="s">
        <v>244</v>
      </c>
      <c r="D17" s="125"/>
      <c r="E17" s="124"/>
      <c r="F17" s="126"/>
      <c r="G17" s="126"/>
      <c r="H17" s="127"/>
      <c r="I17" s="127"/>
      <c r="J17" s="8"/>
      <c r="K17" s="8">
        <v>7354</v>
      </c>
      <c r="L17" s="8">
        <v>208876</v>
      </c>
      <c r="M17" s="8">
        <f t="shared" si="0"/>
        <v>216230</v>
      </c>
      <c r="N17" s="127"/>
      <c r="O17" s="128"/>
      <c r="P17" s="8">
        <v>2065</v>
      </c>
      <c r="Q17" s="8">
        <v>1741</v>
      </c>
      <c r="R17" s="8"/>
      <c r="S17" s="8">
        <v>2904</v>
      </c>
      <c r="T17" s="8">
        <f t="shared" si="1"/>
        <v>6710</v>
      </c>
      <c r="U17" s="127"/>
      <c r="V17" s="8">
        <v>487</v>
      </c>
      <c r="W17" s="8"/>
      <c r="X17" s="8">
        <v>0</v>
      </c>
      <c r="Y17" s="8"/>
      <c r="Z17" s="8">
        <v>4725</v>
      </c>
      <c r="AA17" s="8">
        <v>11970</v>
      </c>
      <c r="AB17" s="8">
        <v>10994</v>
      </c>
      <c r="AC17" s="8">
        <f t="shared" si="2"/>
        <v>27689</v>
      </c>
      <c r="AD17" s="8"/>
    </row>
    <row r="18" spans="1:30" s="129" customFormat="1">
      <c r="A18" s="157"/>
      <c r="B18" s="2"/>
      <c r="C18" s="124" t="s">
        <v>245</v>
      </c>
      <c r="D18" s="125"/>
      <c r="E18" s="124"/>
      <c r="F18" s="126"/>
      <c r="G18" s="126"/>
      <c r="H18" s="127"/>
      <c r="I18" s="127"/>
      <c r="J18" s="8"/>
      <c r="K18" s="8">
        <v>8507</v>
      </c>
      <c r="L18" s="8">
        <v>215232</v>
      </c>
      <c r="M18" s="8">
        <f t="shared" si="0"/>
        <v>223739</v>
      </c>
      <c r="N18" s="127"/>
      <c r="O18" s="128"/>
      <c r="P18" s="8">
        <v>4543</v>
      </c>
      <c r="Q18" s="8">
        <v>1423</v>
      </c>
      <c r="R18" s="8"/>
      <c r="S18" s="8">
        <v>3474</v>
      </c>
      <c r="T18" s="8">
        <f t="shared" si="1"/>
        <v>9440</v>
      </c>
      <c r="U18" s="127"/>
      <c r="V18" s="8">
        <v>239</v>
      </c>
      <c r="W18" s="8"/>
      <c r="X18" s="8">
        <v>0</v>
      </c>
      <c r="Y18" s="8"/>
      <c r="Z18" s="8">
        <v>11503</v>
      </c>
      <c r="AA18" s="8">
        <v>11875</v>
      </c>
      <c r="AB18" s="8">
        <v>19656</v>
      </c>
      <c r="AC18" s="8">
        <f t="shared" si="2"/>
        <v>43034</v>
      </c>
      <c r="AD18" s="8"/>
    </row>
    <row r="19" spans="1:30" s="129" customFormat="1">
      <c r="A19" s="157"/>
      <c r="B19" s="2"/>
      <c r="C19" s="124" t="s">
        <v>246</v>
      </c>
      <c r="D19" s="125"/>
      <c r="E19" s="124"/>
      <c r="F19" s="126"/>
      <c r="G19" s="126"/>
      <c r="H19" s="127"/>
      <c r="I19" s="127"/>
      <c r="J19" s="8"/>
      <c r="K19" s="8">
        <v>1</v>
      </c>
      <c r="L19" s="8">
        <v>235935</v>
      </c>
      <c r="M19" s="8">
        <f t="shared" si="0"/>
        <v>235936</v>
      </c>
      <c r="N19" s="127"/>
      <c r="O19" s="128"/>
      <c r="P19" s="8">
        <v>7831</v>
      </c>
      <c r="Q19" s="8">
        <v>1090</v>
      </c>
      <c r="R19" s="8"/>
      <c r="S19" s="8">
        <v>8417</v>
      </c>
      <c r="T19" s="8">
        <f t="shared" si="1"/>
        <v>17338</v>
      </c>
      <c r="U19" s="127"/>
      <c r="V19" s="8">
        <v>271</v>
      </c>
      <c r="W19" s="8"/>
      <c r="X19" s="8">
        <v>6</v>
      </c>
      <c r="Y19" s="8"/>
      <c r="Z19" s="8">
        <v>4167</v>
      </c>
      <c r="AA19" s="8">
        <v>6420</v>
      </c>
      <c r="AB19" s="8">
        <v>10425</v>
      </c>
      <c r="AC19" s="8">
        <f t="shared" si="2"/>
        <v>21012</v>
      </c>
      <c r="AD19" s="8"/>
    </row>
    <row r="20" spans="1:30" s="129" customFormat="1">
      <c r="A20" s="157"/>
      <c r="B20" s="2"/>
      <c r="C20" s="124" t="s">
        <v>247</v>
      </c>
      <c r="D20" s="125"/>
      <c r="E20" s="124"/>
      <c r="F20" s="126"/>
      <c r="G20" s="126"/>
      <c r="H20" s="127"/>
      <c r="I20" s="127"/>
      <c r="J20" s="8"/>
      <c r="K20" s="8">
        <v>6418</v>
      </c>
      <c r="L20" s="8">
        <v>171515</v>
      </c>
      <c r="M20" s="8">
        <f t="shared" si="0"/>
        <v>177933</v>
      </c>
      <c r="N20" s="127"/>
      <c r="O20" s="128"/>
      <c r="P20" s="8">
        <v>887</v>
      </c>
      <c r="Q20" s="8">
        <v>883</v>
      </c>
      <c r="R20" s="8"/>
      <c r="S20" s="8">
        <v>1837</v>
      </c>
      <c r="T20" s="8">
        <f t="shared" si="1"/>
        <v>3607</v>
      </c>
      <c r="U20" s="127"/>
      <c r="V20" s="8">
        <v>39</v>
      </c>
      <c r="W20" s="8"/>
      <c r="X20" s="8"/>
      <c r="Y20" s="8"/>
      <c r="Z20" s="8">
        <v>1322</v>
      </c>
      <c r="AA20" s="8">
        <v>3296</v>
      </c>
      <c r="AB20" s="8">
        <v>2632</v>
      </c>
      <c r="AC20" s="8">
        <f t="shared" si="2"/>
        <v>7250</v>
      </c>
      <c r="AD20" s="8"/>
    </row>
    <row r="21" spans="1:30" s="129" customFormat="1">
      <c r="A21" s="157"/>
      <c r="B21" s="2"/>
      <c r="C21" s="124" t="s">
        <v>248</v>
      </c>
      <c r="D21" s="125"/>
      <c r="E21" s="124"/>
      <c r="F21" s="126"/>
      <c r="G21" s="126"/>
      <c r="H21" s="127"/>
      <c r="I21" s="127"/>
      <c r="J21" s="8"/>
      <c r="K21" s="8">
        <v>11789</v>
      </c>
      <c r="L21" s="8">
        <v>111191</v>
      </c>
      <c r="M21" s="8">
        <f t="shared" si="0"/>
        <v>122980</v>
      </c>
      <c r="N21" s="127"/>
      <c r="O21" s="128"/>
      <c r="P21" s="8">
        <v>1552</v>
      </c>
      <c r="Q21" s="8">
        <v>184</v>
      </c>
      <c r="R21" s="8"/>
      <c r="S21" s="8">
        <v>1953</v>
      </c>
      <c r="T21" s="8">
        <f t="shared" si="1"/>
        <v>3689</v>
      </c>
      <c r="U21" s="127"/>
      <c r="V21" s="8">
        <v>338</v>
      </c>
      <c r="W21" s="8"/>
      <c r="X21" s="8">
        <v>0</v>
      </c>
      <c r="Y21" s="8"/>
      <c r="Z21" s="8">
        <v>2058</v>
      </c>
      <c r="AA21" s="8">
        <v>10900</v>
      </c>
      <c r="AB21" s="8">
        <v>4577</v>
      </c>
      <c r="AC21" s="8">
        <f t="shared" si="2"/>
        <v>17535</v>
      </c>
      <c r="AD21" s="8"/>
    </row>
    <row r="22" spans="1:30" s="129" customFormat="1">
      <c r="A22" s="157"/>
      <c r="B22" s="2"/>
      <c r="C22" s="124" t="s">
        <v>249</v>
      </c>
      <c r="D22" s="125"/>
      <c r="E22" s="124"/>
      <c r="F22" s="126"/>
      <c r="G22" s="126"/>
      <c r="H22" s="127"/>
      <c r="I22" s="127"/>
      <c r="J22" s="8"/>
      <c r="K22" s="8">
        <v>3059</v>
      </c>
      <c r="L22" s="8">
        <v>239181</v>
      </c>
      <c r="M22" s="8">
        <f t="shared" si="0"/>
        <v>242240</v>
      </c>
      <c r="N22" s="127"/>
      <c r="O22" s="128"/>
      <c r="P22" s="8">
        <v>3424</v>
      </c>
      <c r="Q22" s="8">
        <v>738</v>
      </c>
      <c r="R22" s="8"/>
      <c r="S22" s="8">
        <v>3272</v>
      </c>
      <c r="T22" s="8">
        <f t="shared" si="1"/>
        <v>7434</v>
      </c>
      <c r="U22" s="127"/>
      <c r="V22" s="8">
        <v>276</v>
      </c>
      <c r="W22" s="8"/>
      <c r="X22" s="8"/>
      <c r="Y22" s="8"/>
      <c r="Z22" s="8">
        <v>1827</v>
      </c>
      <c r="AA22" s="8">
        <v>2335</v>
      </c>
      <c r="AB22" s="8">
        <v>4678</v>
      </c>
      <c r="AC22" s="8">
        <f t="shared" si="2"/>
        <v>8840</v>
      </c>
      <c r="AD22" s="8"/>
    </row>
    <row r="23" spans="1:30" s="129" customFormat="1">
      <c r="A23" s="157"/>
      <c r="B23" s="2"/>
      <c r="C23" s="124" t="s">
        <v>250</v>
      </c>
      <c r="D23" s="125"/>
      <c r="E23" s="124"/>
      <c r="F23" s="126"/>
      <c r="G23" s="126"/>
      <c r="H23" s="127"/>
      <c r="I23" s="127"/>
      <c r="J23" s="8"/>
      <c r="K23" s="8">
        <v>16732</v>
      </c>
      <c r="L23" s="8">
        <v>158002</v>
      </c>
      <c r="M23" s="8">
        <f t="shared" si="0"/>
        <v>174734</v>
      </c>
      <c r="N23" s="127"/>
      <c r="O23" s="128"/>
      <c r="P23" s="8">
        <v>3438</v>
      </c>
      <c r="Q23" s="8">
        <v>339</v>
      </c>
      <c r="R23" s="8"/>
      <c r="S23" s="8">
        <v>3327</v>
      </c>
      <c r="T23" s="8">
        <f t="shared" si="1"/>
        <v>7104</v>
      </c>
      <c r="U23" s="127"/>
      <c r="V23" s="8">
        <v>252</v>
      </c>
      <c r="W23" s="8"/>
      <c r="X23" s="8">
        <v>0</v>
      </c>
      <c r="Y23" s="8"/>
      <c r="Z23" s="8">
        <v>4029</v>
      </c>
      <c r="AA23" s="8">
        <v>16200</v>
      </c>
      <c r="AB23" s="8">
        <v>10196</v>
      </c>
      <c r="AC23" s="8">
        <f t="shared" si="2"/>
        <v>30425</v>
      </c>
      <c r="AD23" s="8"/>
    </row>
    <row r="24" spans="1:30" s="129" customFormat="1">
      <c r="A24" s="158"/>
      <c r="B24" s="2"/>
      <c r="C24" s="124" t="s">
        <v>251</v>
      </c>
      <c r="D24" s="125"/>
      <c r="E24" s="124"/>
      <c r="F24" s="126"/>
      <c r="G24" s="126"/>
      <c r="H24" s="127"/>
      <c r="I24" s="127"/>
      <c r="J24" s="8"/>
      <c r="K24" s="8">
        <v>1130</v>
      </c>
      <c r="L24" s="8">
        <v>232837</v>
      </c>
      <c r="M24" s="8">
        <f t="shared" si="0"/>
        <v>233967</v>
      </c>
      <c r="N24" s="127"/>
      <c r="O24" s="128"/>
      <c r="P24" s="8">
        <v>148</v>
      </c>
      <c r="Q24" s="8">
        <v>1210</v>
      </c>
      <c r="R24" s="8"/>
      <c r="S24" s="8">
        <v>289</v>
      </c>
      <c r="T24" s="8">
        <f t="shared" si="1"/>
        <v>1647</v>
      </c>
      <c r="U24" s="127"/>
      <c r="V24" s="8">
        <v>579</v>
      </c>
      <c r="W24" s="8"/>
      <c r="X24" s="8">
        <v>4</v>
      </c>
      <c r="Y24" s="8"/>
      <c r="Z24" s="8">
        <v>657</v>
      </c>
      <c r="AA24" s="8">
        <v>204</v>
      </c>
      <c r="AB24" s="8">
        <v>2349</v>
      </c>
      <c r="AC24" s="8">
        <f t="shared" si="2"/>
        <v>3210</v>
      </c>
      <c r="AD24" s="8"/>
    </row>
    <row r="25" spans="1:30" s="132" customFormat="1">
      <c r="A25" s="12" t="s">
        <v>11</v>
      </c>
      <c r="B25" s="12"/>
      <c r="C25" s="12"/>
      <c r="D25" s="9"/>
      <c r="E25" s="130"/>
      <c r="F25" s="9"/>
      <c r="G25" s="9"/>
      <c r="H25" s="9"/>
      <c r="I25" s="131"/>
      <c r="J25" s="3"/>
      <c r="K25" s="3">
        <f>SUM(K6:K24)</f>
        <v>152572</v>
      </c>
      <c r="L25" s="3">
        <v>135488</v>
      </c>
      <c r="M25" s="3">
        <f t="shared" ref="M25:AD25" si="3">SUM(M6:M24)</f>
        <v>7494674</v>
      </c>
      <c r="N25" s="3">
        <f t="shared" si="3"/>
        <v>0</v>
      </c>
      <c r="O25" s="3">
        <f t="shared" si="3"/>
        <v>0</v>
      </c>
      <c r="P25" s="3">
        <f t="shared" si="3"/>
        <v>55293</v>
      </c>
      <c r="Q25" s="3">
        <f t="shared" si="3"/>
        <v>27536</v>
      </c>
      <c r="R25" s="3">
        <f t="shared" si="3"/>
        <v>0</v>
      </c>
      <c r="S25" s="3">
        <f t="shared" si="3"/>
        <v>65629</v>
      </c>
      <c r="T25" s="3">
        <f t="shared" si="3"/>
        <v>148458</v>
      </c>
      <c r="U25" s="3">
        <f t="shared" si="3"/>
        <v>0</v>
      </c>
      <c r="V25" s="3">
        <f t="shared" si="3"/>
        <v>4374</v>
      </c>
      <c r="W25" s="3">
        <f t="shared" si="3"/>
        <v>0</v>
      </c>
      <c r="X25" s="3">
        <f t="shared" si="3"/>
        <v>73</v>
      </c>
      <c r="Y25" s="3">
        <f t="shared" si="3"/>
        <v>0</v>
      </c>
      <c r="Z25" s="3">
        <f t="shared" si="3"/>
        <v>59760</v>
      </c>
      <c r="AA25" s="3">
        <f t="shared" si="3"/>
        <v>148291</v>
      </c>
      <c r="AB25" s="3">
        <f t="shared" si="3"/>
        <v>140646</v>
      </c>
      <c r="AC25" s="3">
        <f t="shared" si="3"/>
        <v>348697</v>
      </c>
      <c r="AD25" s="3">
        <f t="shared" si="3"/>
        <v>0</v>
      </c>
    </row>
    <row r="26" spans="1:30" s="129" customFormat="1">
      <c r="A26" s="156" t="s">
        <v>252</v>
      </c>
      <c r="B26" s="2"/>
      <c r="C26" s="124" t="s">
        <v>253</v>
      </c>
      <c r="D26" s="125"/>
      <c r="E26" s="124"/>
      <c r="F26" s="126"/>
      <c r="G26" s="126"/>
      <c r="H26" s="127"/>
      <c r="I26" s="127"/>
      <c r="J26" s="8"/>
      <c r="K26" s="8">
        <v>4371</v>
      </c>
      <c r="L26" s="8">
        <v>76820</v>
      </c>
      <c r="M26" s="8">
        <f t="shared" si="0"/>
        <v>81191</v>
      </c>
      <c r="N26" s="127"/>
      <c r="O26" s="128"/>
      <c r="P26" s="8">
        <v>315</v>
      </c>
      <c r="Q26" s="8">
        <v>251</v>
      </c>
      <c r="R26" s="8"/>
      <c r="S26" s="8">
        <v>430</v>
      </c>
      <c r="T26" s="8">
        <f t="shared" si="1"/>
        <v>996</v>
      </c>
      <c r="U26" s="127"/>
      <c r="V26" s="8">
        <v>346</v>
      </c>
      <c r="W26" s="8"/>
      <c r="X26" s="8">
        <v>0</v>
      </c>
      <c r="Y26" s="8"/>
      <c r="Z26" s="8">
        <v>3450</v>
      </c>
      <c r="AA26" s="8">
        <v>16202</v>
      </c>
      <c r="AB26" s="8">
        <v>9045</v>
      </c>
      <c r="AC26" s="8">
        <f t="shared" si="2"/>
        <v>28697</v>
      </c>
      <c r="AD26" s="8"/>
    </row>
    <row r="27" spans="1:30" s="129" customFormat="1">
      <c r="A27" s="157"/>
      <c r="B27" s="2"/>
      <c r="C27" s="124" t="s">
        <v>254</v>
      </c>
      <c r="D27" s="125"/>
      <c r="E27" s="124"/>
      <c r="F27" s="126"/>
      <c r="G27" s="126"/>
      <c r="H27" s="127"/>
      <c r="I27" s="127"/>
      <c r="J27" s="8"/>
      <c r="K27" s="8">
        <v>0</v>
      </c>
      <c r="L27" s="8">
        <v>150136</v>
      </c>
      <c r="M27" s="8">
        <f t="shared" si="0"/>
        <v>150136</v>
      </c>
      <c r="N27" s="127"/>
      <c r="O27" s="128"/>
      <c r="P27" s="8">
        <v>1649</v>
      </c>
      <c r="Q27" s="8">
        <v>358</v>
      </c>
      <c r="R27" s="8"/>
      <c r="S27" s="8">
        <v>1878</v>
      </c>
      <c r="T27" s="8">
        <f t="shared" si="1"/>
        <v>3885</v>
      </c>
      <c r="U27" s="127"/>
      <c r="V27" s="8">
        <v>109</v>
      </c>
      <c r="W27" s="8"/>
      <c r="X27" s="8">
        <v>3</v>
      </c>
      <c r="Y27" s="8"/>
      <c r="Z27" s="8">
        <v>7681</v>
      </c>
      <c r="AA27" s="8">
        <v>7052</v>
      </c>
      <c r="AB27" s="8">
        <v>11513</v>
      </c>
      <c r="AC27" s="8">
        <f t="shared" si="2"/>
        <v>26246</v>
      </c>
      <c r="AD27" s="8"/>
    </row>
    <row r="28" spans="1:30" s="129" customFormat="1">
      <c r="A28" s="157"/>
      <c r="B28" s="2"/>
      <c r="C28" s="124" t="s">
        <v>255</v>
      </c>
      <c r="D28" s="125"/>
      <c r="E28" s="124"/>
      <c r="F28" s="126"/>
      <c r="G28" s="126"/>
      <c r="H28" s="127"/>
      <c r="I28" s="127"/>
      <c r="J28" s="8"/>
      <c r="K28" s="8">
        <v>15309</v>
      </c>
      <c r="L28" s="8">
        <v>44909</v>
      </c>
      <c r="M28" s="8">
        <f t="shared" si="0"/>
        <v>60218</v>
      </c>
      <c r="N28" s="127"/>
      <c r="O28" s="128"/>
      <c r="P28" s="8">
        <v>2015</v>
      </c>
      <c r="Q28" s="8">
        <v>792</v>
      </c>
      <c r="R28" s="8"/>
      <c r="S28" s="8">
        <v>2366</v>
      </c>
      <c r="T28" s="8">
        <f t="shared" si="1"/>
        <v>5173</v>
      </c>
      <c r="U28" s="127"/>
      <c r="V28" s="8">
        <v>262</v>
      </c>
      <c r="W28" s="8"/>
      <c r="X28" s="8">
        <v>1</v>
      </c>
      <c r="Y28" s="8"/>
      <c r="Z28" s="8">
        <v>1518</v>
      </c>
      <c r="AA28" s="8">
        <v>6189</v>
      </c>
      <c r="AB28" s="8">
        <v>3938</v>
      </c>
      <c r="AC28" s="8">
        <f t="shared" si="2"/>
        <v>11645</v>
      </c>
      <c r="AD28" s="8"/>
    </row>
    <row r="29" spans="1:30" s="129" customFormat="1">
      <c r="A29" s="157"/>
      <c r="B29" s="2"/>
      <c r="C29" s="124" t="s">
        <v>252</v>
      </c>
      <c r="D29" s="125"/>
      <c r="E29" s="124"/>
      <c r="F29" s="126"/>
      <c r="G29" s="126"/>
      <c r="H29" s="127"/>
      <c r="I29" s="127"/>
      <c r="J29" s="8"/>
      <c r="K29" s="8">
        <v>0</v>
      </c>
      <c r="L29" s="8">
        <v>97903</v>
      </c>
      <c r="M29" s="8">
        <f t="shared" si="0"/>
        <v>97903</v>
      </c>
      <c r="N29" s="127"/>
      <c r="O29" s="128"/>
      <c r="P29" s="8">
        <v>2253</v>
      </c>
      <c r="Q29" s="8">
        <v>1316</v>
      </c>
      <c r="R29" s="8"/>
      <c r="S29" s="8">
        <v>3126</v>
      </c>
      <c r="T29" s="8">
        <f t="shared" si="1"/>
        <v>6695</v>
      </c>
      <c r="U29" s="127"/>
      <c r="V29" s="8">
        <v>69</v>
      </c>
      <c r="W29" s="8"/>
      <c r="X29" s="8">
        <v>0</v>
      </c>
      <c r="Y29" s="8"/>
      <c r="Z29" s="8">
        <v>6262</v>
      </c>
      <c r="AA29" s="8">
        <v>9978</v>
      </c>
      <c r="AB29" s="8">
        <v>10816</v>
      </c>
      <c r="AC29" s="8">
        <f t="shared" si="2"/>
        <v>27056</v>
      </c>
      <c r="AD29" s="8"/>
    </row>
    <row r="30" spans="1:30" s="129" customFormat="1">
      <c r="A30" s="157"/>
      <c r="B30" s="2"/>
      <c r="C30" s="124" t="s">
        <v>256</v>
      </c>
      <c r="D30" s="125"/>
      <c r="E30" s="124"/>
      <c r="F30" s="126"/>
      <c r="G30" s="126"/>
      <c r="H30" s="127"/>
      <c r="I30" s="127"/>
      <c r="J30" s="8"/>
      <c r="K30" s="8">
        <v>0</v>
      </c>
      <c r="L30" s="8">
        <v>143916</v>
      </c>
      <c r="M30" s="8">
        <f t="shared" si="0"/>
        <v>143916</v>
      </c>
      <c r="N30" s="127"/>
      <c r="O30" s="128"/>
      <c r="P30" s="8">
        <v>828</v>
      </c>
      <c r="Q30" s="8">
        <v>113</v>
      </c>
      <c r="R30" s="8"/>
      <c r="S30" s="8">
        <v>964</v>
      </c>
      <c r="T30" s="8">
        <f t="shared" si="1"/>
        <v>1905</v>
      </c>
      <c r="U30" s="127"/>
      <c r="V30" s="8">
        <v>64</v>
      </c>
      <c r="W30" s="8"/>
      <c r="X30" s="8">
        <v>0</v>
      </c>
      <c r="Y30" s="8"/>
      <c r="Z30" s="8">
        <v>1579</v>
      </c>
      <c r="AA30" s="8">
        <v>7608</v>
      </c>
      <c r="AB30" s="8">
        <v>1823</v>
      </c>
      <c r="AC30" s="8">
        <f t="shared" si="2"/>
        <v>11010</v>
      </c>
      <c r="AD30" s="8"/>
    </row>
    <row r="31" spans="1:30" s="129" customFormat="1">
      <c r="A31" s="157"/>
      <c r="B31" s="2"/>
      <c r="C31" s="124" t="s">
        <v>257</v>
      </c>
      <c r="D31" s="125"/>
      <c r="E31" s="124"/>
      <c r="F31" s="126"/>
      <c r="G31" s="126"/>
      <c r="H31" s="127"/>
      <c r="I31" s="127"/>
      <c r="J31" s="8"/>
      <c r="K31" s="8">
        <v>0</v>
      </c>
      <c r="L31" s="8">
        <v>239074</v>
      </c>
      <c r="M31" s="8">
        <f t="shared" si="0"/>
        <v>239074</v>
      </c>
      <c r="N31" s="127"/>
      <c r="O31" s="128"/>
      <c r="P31" s="8">
        <v>3492</v>
      </c>
      <c r="Q31" s="8">
        <v>1963</v>
      </c>
      <c r="R31" s="8"/>
      <c r="S31" s="8">
        <v>7840</v>
      </c>
      <c r="T31" s="8">
        <f t="shared" si="1"/>
        <v>13295</v>
      </c>
      <c r="U31" s="127"/>
      <c r="V31" s="8">
        <v>299</v>
      </c>
      <c r="W31" s="8"/>
      <c r="X31" s="8">
        <v>5</v>
      </c>
      <c r="Y31" s="8"/>
      <c r="Z31" s="8">
        <v>12992</v>
      </c>
      <c r="AA31" s="8">
        <v>21467</v>
      </c>
      <c r="AB31" s="8">
        <v>28039</v>
      </c>
      <c r="AC31" s="8">
        <f t="shared" si="2"/>
        <v>62498</v>
      </c>
      <c r="AD31" s="8"/>
    </row>
    <row r="32" spans="1:30" s="129" customFormat="1">
      <c r="A32" s="157"/>
      <c r="B32" s="2"/>
      <c r="C32" s="124" t="s">
        <v>258</v>
      </c>
      <c r="D32" s="125"/>
      <c r="E32" s="124"/>
      <c r="F32" s="126"/>
      <c r="G32" s="126"/>
      <c r="H32" s="127"/>
      <c r="I32" s="127"/>
      <c r="J32" s="8"/>
      <c r="K32" s="8">
        <v>2389</v>
      </c>
      <c r="L32" s="8">
        <v>211983</v>
      </c>
      <c r="M32" s="8">
        <f t="shared" si="0"/>
        <v>214372</v>
      </c>
      <c r="N32" s="127"/>
      <c r="O32" s="128"/>
      <c r="P32" s="8">
        <v>4049</v>
      </c>
      <c r="Q32" s="8">
        <v>2251</v>
      </c>
      <c r="R32" s="8"/>
      <c r="S32" s="8">
        <v>5380</v>
      </c>
      <c r="T32" s="8">
        <f t="shared" si="1"/>
        <v>11680</v>
      </c>
      <c r="U32" s="127"/>
      <c r="V32" s="8">
        <v>246</v>
      </c>
      <c r="W32" s="8"/>
      <c r="X32" s="8">
        <v>2</v>
      </c>
      <c r="Y32" s="8"/>
      <c r="Z32" s="8">
        <v>16665</v>
      </c>
      <c r="AA32" s="8">
        <v>17778</v>
      </c>
      <c r="AB32" s="8">
        <v>28256</v>
      </c>
      <c r="AC32" s="8">
        <f t="shared" si="2"/>
        <v>62699</v>
      </c>
      <c r="AD32" s="8"/>
    </row>
    <row r="33" spans="1:30" s="129" customFormat="1">
      <c r="A33" s="157"/>
      <c r="B33" s="2"/>
      <c r="C33" s="124" t="s">
        <v>259</v>
      </c>
      <c r="D33" s="125"/>
      <c r="E33" s="124"/>
      <c r="F33" s="126"/>
      <c r="G33" s="126"/>
      <c r="H33" s="127"/>
      <c r="I33" s="127"/>
      <c r="J33" s="8"/>
      <c r="K33" s="8">
        <v>346</v>
      </c>
      <c r="L33" s="8">
        <v>231132</v>
      </c>
      <c r="M33" s="8">
        <f t="shared" si="0"/>
        <v>231478</v>
      </c>
      <c r="N33" s="127"/>
      <c r="O33" s="128"/>
      <c r="P33" s="8">
        <v>3173</v>
      </c>
      <c r="Q33" s="8">
        <v>827</v>
      </c>
      <c r="R33" s="8"/>
      <c r="S33" s="8">
        <v>3768</v>
      </c>
      <c r="T33" s="8">
        <f t="shared" si="1"/>
        <v>7768</v>
      </c>
      <c r="U33" s="127"/>
      <c r="V33" s="8">
        <v>66</v>
      </c>
      <c r="W33" s="8"/>
      <c r="X33" s="8">
        <v>17</v>
      </c>
      <c r="Y33" s="8"/>
      <c r="Z33" s="8">
        <v>15065</v>
      </c>
      <c r="AA33" s="8">
        <v>20376</v>
      </c>
      <c r="AB33" s="8">
        <v>22273</v>
      </c>
      <c r="AC33" s="8">
        <f t="shared" si="2"/>
        <v>57714</v>
      </c>
      <c r="AD33" s="8"/>
    </row>
    <row r="34" spans="1:30" s="129" customFormat="1">
      <c r="A34" s="157"/>
      <c r="B34" s="2"/>
      <c r="C34" s="124" t="s">
        <v>260</v>
      </c>
      <c r="D34" s="125"/>
      <c r="E34" s="124"/>
      <c r="F34" s="126"/>
      <c r="G34" s="126"/>
      <c r="H34" s="127"/>
      <c r="I34" s="127"/>
      <c r="J34" s="8"/>
      <c r="K34" s="8">
        <v>12774</v>
      </c>
      <c r="L34" s="8">
        <v>130480</v>
      </c>
      <c r="M34" s="8">
        <f t="shared" si="0"/>
        <v>143254</v>
      </c>
      <c r="N34" s="127"/>
      <c r="O34" s="128"/>
      <c r="P34" s="8">
        <v>1719</v>
      </c>
      <c r="Q34" s="8">
        <v>250</v>
      </c>
      <c r="R34" s="8"/>
      <c r="S34" s="8">
        <v>2768</v>
      </c>
      <c r="T34" s="8">
        <f t="shared" si="1"/>
        <v>4737</v>
      </c>
      <c r="U34" s="127"/>
      <c r="V34" s="8">
        <v>299</v>
      </c>
      <c r="W34" s="8"/>
      <c r="X34" s="8">
        <v>4</v>
      </c>
      <c r="Y34" s="8"/>
      <c r="Z34" s="8">
        <v>3842</v>
      </c>
      <c r="AA34" s="8">
        <v>11761</v>
      </c>
      <c r="AB34" s="8">
        <v>5681</v>
      </c>
      <c r="AC34" s="8">
        <f t="shared" si="2"/>
        <v>21284</v>
      </c>
      <c r="AD34" s="8"/>
    </row>
    <row r="35" spans="1:30" s="129" customFormat="1">
      <c r="A35" s="157"/>
      <c r="B35" s="2"/>
      <c r="C35" s="124" t="s">
        <v>261</v>
      </c>
      <c r="D35" s="125"/>
      <c r="E35" s="124"/>
      <c r="F35" s="126"/>
      <c r="G35" s="126"/>
      <c r="H35" s="127"/>
      <c r="I35" s="127"/>
      <c r="J35" s="8"/>
      <c r="K35" s="8">
        <v>54</v>
      </c>
      <c r="L35" s="8">
        <v>247799</v>
      </c>
      <c r="M35" s="8">
        <f t="shared" si="0"/>
        <v>247853</v>
      </c>
      <c r="N35" s="127"/>
      <c r="O35" s="128"/>
      <c r="P35" s="8">
        <v>2969</v>
      </c>
      <c r="Q35" s="8">
        <v>1166</v>
      </c>
      <c r="R35" s="8"/>
      <c r="S35" s="8">
        <v>5543</v>
      </c>
      <c r="T35" s="8">
        <f t="shared" si="1"/>
        <v>9678</v>
      </c>
      <c r="U35" s="127"/>
      <c r="V35" s="8">
        <v>122</v>
      </c>
      <c r="W35" s="8"/>
      <c r="X35" s="8">
        <v>0</v>
      </c>
      <c r="Y35" s="8"/>
      <c r="Z35" s="8">
        <v>13579</v>
      </c>
      <c r="AA35" s="8">
        <v>19200</v>
      </c>
      <c r="AB35" s="8">
        <v>22533</v>
      </c>
      <c r="AC35" s="8">
        <f t="shared" si="2"/>
        <v>55312</v>
      </c>
      <c r="AD35" s="8"/>
    </row>
    <row r="36" spans="1:30" s="129" customFormat="1">
      <c r="A36" s="157"/>
      <c r="B36" s="2"/>
      <c r="C36" s="124" t="s">
        <v>262</v>
      </c>
      <c r="D36" s="125"/>
      <c r="E36" s="124"/>
      <c r="F36" s="126"/>
      <c r="G36" s="126"/>
      <c r="H36" s="127"/>
      <c r="I36" s="127"/>
      <c r="J36" s="8"/>
      <c r="K36" s="8">
        <v>7743</v>
      </c>
      <c r="L36" s="8">
        <v>129015</v>
      </c>
      <c r="M36" s="8">
        <f t="shared" si="0"/>
        <v>136758</v>
      </c>
      <c r="N36" s="127"/>
      <c r="O36" s="128"/>
      <c r="P36" s="8">
        <v>1452</v>
      </c>
      <c r="Q36" s="8">
        <v>729</v>
      </c>
      <c r="R36" s="8"/>
      <c r="S36" s="8">
        <v>1996</v>
      </c>
      <c r="T36" s="8">
        <f t="shared" si="1"/>
        <v>4177</v>
      </c>
      <c r="U36" s="127"/>
      <c r="V36" s="8">
        <v>284</v>
      </c>
      <c r="W36" s="8"/>
      <c r="X36" s="8">
        <v>9</v>
      </c>
      <c r="Y36" s="8"/>
      <c r="Z36" s="8">
        <v>6854</v>
      </c>
      <c r="AA36" s="8">
        <v>19995</v>
      </c>
      <c r="AB36" s="8">
        <v>14577</v>
      </c>
      <c r="AC36" s="8">
        <f t="shared" si="2"/>
        <v>41426</v>
      </c>
      <c r="AD36" s="8"/>
    </row>
    <row r="37" spans="1:30" s="129" customFormat="1">
      <c r="A37" s="157"/>
      <c r="B37" s="2"/>
      <c r="C37" s="124" t="s">
        <v>263</v>
      </c>
      <c r="D37" s="125"/>
      <c r="E37" s="124"/>
      <c r="F37" s="126"/>
      <c r="G37" s="126"/>
      <c r="H37" s="127"/>
      <c r="I37" s="127"/>
      <c r="J37" s="8"/>
      <c r="K37" s="8">
        <v>13603</v>
      </c>
      <c r="L37" s="8">
        <v>240710</v>
      </c>
      <c r="M37" s="8">
        <f t="shared" si="0"/>
        <v>254313</v>
      </c>
      <c r="N37" s="127"/>
      <c r="O37" s="128"/>
      <c r="P37" s="8">
        <v>3162</v>
      </c>
      <c r="Q37" s="8">
        <v>846</v>
      </c>
      <c r="R37" s="8"/>
      <c r="S37" s="8">
        <v>4889</v>
      </c>
      <c r="T37" s="8">
        <f t="shared" si="1"/>
        <v>8897</v>
      </c>
      <c r="U37" s="127"/>
      <c r="V37" s="8">
        <v>117</v>
      </c>
      <c r="W37" s="8"/>
      <c r="X37" s="8">
        <v>0</v>
      </c>
      <c r="Y37" s="8"/>
      <c r="Z37" s="8">
        <v>9085</v>
      </c>
      <c r="AA37" s="8">
        <v>21889</v>
      </c>
      <c r="AB37" s="8">
        <v>17368</v>
      </c>
      <c r="AC37" s="8">
        <f t="shared" si="2"/>
        <v>48342</v>
      </c>
      <c r="AD37" s="8"/>
    </row>
    <row r="38" spans="1:30" s="129" customFormat="1">
      <c r="A38" s="157"/>
      <c r="B38" s="2"/>
      <c r="C38" s="124" t="s">
        <v>264</v>
      </c>
      <c r="D38" s="125"/>
      <c r="E38" s="124"/>
      <c r="F38" s="126"/>
      <c r="G38" s="126"/>
      <c r="H38" s="127"/>
      <c r="I38" s="127"/>
      <c r="J38" s="8"/>
      <c r="K38" s="8">
        <v>14024</v>
      </c>
      <c r="L38" s="8">
        <v>174917</v>
      </c>
      <c r="M38" s="8">
        <f t="shared" si="0"/>
        <v>188941</v>
      </c>
      <c r="N38" s="127"/>
      <c r="O38" s="128"/>
      <c r="P38" s="8">
        <v>3003</v>
      </c>
      <c r="Q38" s="8">
        <v>1031</v>
      </c>
      <c r="R38" s="8"/>
      <c r="S38" s="8">
        <v>5356</v>
      </c>
      <c r="T38" s="8">
        <f t="shared" si="1"/>
        <v>9390</v>
      </c>
      <c r="U38" s="127"/>
      <c r="V38" s="8">
        <v>186</v>
      </c>
      <c r="W38" s="8"/>
      <c r="X38" s="8">
        <v>0</v>
      </c>
      <c r="Y38" s="8"/>
      <c r="Z38" s="8">
        <v>4725</v>
      </c>
      <c r="AA38" s="8">
        <v>13392</v>
      </c>
      <c r="AB38" s="8">
        <v>9880</v>
      </c>
      <c r="AC38" s="8">
        <f t="shared" si="2"/>
        <v>27997</v>
      </c>
      <c r="AD38" s="8"/>
    </row>
    <row r="39" spans="1:30" s="129" customFormat="1">
      <c r="A39" s="157"/>
      <c r="B39" s="2"/>
      <c r="C39" s="124" t="s">
        <v>265</v>
      </c>
      <c r="D39" s="125"/>
      <c r="E39" s="124"/>
      <c r="F39" s="126"/>
      <c r="G39" s="126"/>
      <c r="H39" s="127"/>
      <c r="I39" s="127"/>
      <c r="J39" s="8"/>
      <c r="K39" s="8">
        <v>126</v>
      </c>
      <c r="L39" s="8">
        <v>158589</v>
      </c>
      <c r="M39" s="8">
        <f t="shared" si="0"/>
        <v>158715</v>
      </c>
      <c r="N39" s="127"/>
      <c r="O39" s="128"/>
      <c r="P39" s="8">
        <v>513</v>
      </c>
      <c r="Q39" s="8">
        <v>317</v>
      </c>
      <c r="R39" s="8"/>
      <c r="S39" s="8">
        <v>759</v>
      </c>
      <c r="T39" s="8">
        <f t="shared" si="1"/>
        <v>1589</v>
      </c>
      <c r="U39" s="127"/>
      <c r="V39" s="8">
        <v>247</v>
      </c>
      <c r="W39" s="8"/>
      <c r="X39" s="8">
        <v>0</v>
      </c>
      <c r="Y39" s="8"/>
      <c r="Z39" s="8">
        <v>3983</v>
      </c>
      <c r="AA39" s="8">
        <v>8475</v>
      </c>
      <c r="AB39" s="8">
        <v>4688</v>
      </c>
      <c r="AC39" s="8">
        <f t="shared" si="2"/>
        <v>17146</v>
      </c>
      <c r="AD39" s="8"/>
    </row>
    <row r="40" spans="1:30" s="129" customFormat="1">
      <c r="A40" s="157"/>
      <c r="B40" s="2"/>
      <c r="C40" s="124" t="s">
        <v>266</v>
      </c>
      <c r="D40" s="125"/>
      <c r="E40" s="124"/>
      <c r="F40" s="126"/>
      <c r="G40" s="126"/>
      <c r="H40" s="127"/>
      <c r="I40" s="127"/>
      <c r="J40" s="8"/>
      <c r="K40" s="8">
        <v>2</v>
      </c>
      <c r="L40" s="8">
        <v>134794</v>
      </c>
      <c r="M40" s="8">
        <f t="shared" si="0"/>
        <v>134796</v>
      </c>
      <c r="N40" s="127"/>
      <c r="O40" s="128"/>
      <c r="P40" s="8">
        <v>4053</v>
      </c>
      <c r="Q40" s="8">
        <v>265</v>
      </c>
      <c r="R40" s="8"/>
      <c r="S40" s="8">
        <v>4018</v>
      </c>
      <c r="T40" s="8">
        <f t="shared" si="1"/>
        <v>8336</v>
      </c>
      <c r="U40" s="127"/>
      <c r="V40" s="8">
        <v>400</v>
      </c>
      <c r="W40" s="8"/>
      <c r="X40" s="8">
        <v>0</v>
      </c>
      <c r="Y40" s="8"/>
      <c r="Z40" s="8">
        <v>2289</v>
      </c>
      <c r="AA40" s="8">
        <v>9958</v>
      </c>
      <c r="AB40" s="8">
        <v>9442</v>
      </c>
      <c r="AC40" s="8">
        <f t="shared" si="2"/>
        <v>21689</v>
      </c>
      <c r="AD40" s="8"/>
    </row>
    <row r="41" spans="1:30" s="129" customFormat="1">
      <c r="A41" s="157"/>
      <c r="B41" s="2"/>
      <c r="C41" s="124" t="s">
        <v>267</v>
      </c>
      <c r="D41" s="125"/>
      <c r="E41" s="124"/>
      <c r="F41" s="126"/>
      <c r="G41" s="126"/>
      <c r="H41" s="127"/>
      <c r="I41" s="127"/>
      <c r="J41" s="8"/>
      <c r="K41" s="8">
        <v>2848</v>
      </c>
      <c r="L41" s="8">
        <v>194106</v>
      </c>
      <c r="M41" s="8">
        <f t="shared" si="0"/>
        <v>196954</v>
      </c>
      <c r="N41" s="127"/>
      <c r="O41" s="128"/>
      <c r="P41" s="8">
        <v>404</v>
      </c>
      <c r="Q41" s="8">
        <v>799</v>
      </c>
      <c r="R41" s="8"/>
      <c r="S41" s="8">
        <v>1183</v>
      </c>
      <c r="T41" s="8">
        <f t="shared" si="1"/>
        <v>2386</v>
      </c>
      <c r="U41" s="127"/>
      <c r="V41" s="8">
        <v>173</v>
      </c>
      <c r="W41" s="8"/>
      <c r="X41" s="8">
        <v>0</v>
      </c>
      <c r="Y41" s="8"/>
      <c r="Z41" s="8">
        <v>4138</v>
      </c>
      <c r="AA41" s="8">
        <v>8678</v>
      </c>
      <c r="AB41" s="8">
        <v>6506</v>
      </c>
      <c r="AC41" s="8">
        <f t="shared" si="2"/>
        <v>19322</v>
      </c>
      <c r="AD41" s="8"/>
    </row>
    <row r="42" spans="1:30" s="129" customFormat="1">
      <c r="A42" s="157"/>
      <c r="B42" s="2"/>
      <c r="C42" s="124" t="s">
        <v>268</v>
      </c>
      <c r="D42" s="125"/>
      <c r="E42" s="124"/>
      <c r="F42" s="126"/>
      <c r="G42" s="126"/>
      <c r="H42" s="127"/>
      <c r="I42" s="127"/>
      <c r="J42" s="8"/>
      <c r="K42" s="8">
        <v>4099</v>
      </c>
      <c r="L42" s="8">
        <v>163152</v>
      </c>
      <c r="M42" s="8">
        <f t="shared" si="0"/>
        <v>167251</v>
      </c>
      <c r="N42" s="127"/>
      <c r="O42" s="128"/>
      <c r="P42" s="8">
        <v>1181</v>
      </c>
      <c r="Q42" s="8">
        <v>512</v>
      </c>
      <c r="R42" s="8"/>
      <c r="S42" s="8">
        <v>2088</v>
      </c>
      <c r="T42" s="8">
        <f t="shared" si="1"/>
        <v>3781</v>
      </c>
      <c r="U42" s="127"/>
      <c r="V42" s="8">
        <v>178</v>
      </c>
      <c r="W42" s="8"/>
      <c r="X42" s="8">
        <v>1</v>
      </c>
      <c r="Y42" s="8"/>
      <c r="Z42" s="8">
        <v>2252</v>
      </c>
      <c r="AA42" s="8">
        <v>14012</v>
      </c>
      <c r="AB42" s="8">
        <v>7859</v>
      </c>
      <c r="AC42" s="8">
        <f t="shared" si="2"/>
        <v>24123</v>
      </c>
      <c r="AD42" s="8"/>
    </row>
    <row r="43" spans="1:30" s="129" customFormat="1">
      <c r="A43" s="157"/>
      <c r="B43" s="2"/>
      <c r="C43" s="124" t="s">
        <v>269</v>
      </c>
      <c r="D43" s="125"/>
      <c r="E43" s="124"/>
      <c r="F43" s="126"/>
      <c r="G43" s="126"/>
      <c r="H43" s="127"/>
      <c r="I43" s="127"/>
      <c r="J43" s="8"/>
      <c r="K43" s="8">
        <v>7758</v>
      </c>
      <c r="L43" s="8">
        <v>206264</v>
      </c>
      <c r="M43" s="8">
        <f t="shared" si="0"/>
        <v>214022</v>
      </c>
      <c r="N43" s="127"/>
      <c r="O43" s="128"/>
      <c r="P43" s="8">
        <v>441</v>
      </c>
      <c r="Q43" s="8">
        <v>10120</v>
      </c>
      <c r="R43" s="8"/>
      <c r="S43" s="8">
        <v>11387</v>
      </c>
      <c r="T43" s="8">
        <f t="shared" si="1"/>
        <v>21948</v>
      </c>
      <c r="U43" s="127"/>
      <c r="V43" s="8">
        <v>2107</v>
      </c>
      <c r="W43" s="8"/>
      <c r="X43" s="8">
        <v>24</v>
      </c>
      <c r="Y43" s="8"/>
      <c r="Z43" s="8">
        <v>20809</v>
      </c>
      <c r="AA43" s="8">
        <v>18994</v>
      </c>
      <c r="AB43" s="8">
        <v>64632</v>
      </c>
      <c r="AC43" s="8">
        <f t="shared" si="2"/>
        <v>104435</v>
      </c>
      <c r="AD43" s="8"/>
    </row>
    <row r="44" spans="1:30" s="129" customFormat="1">
      <c r="A44" s="157"/>
      <c r="B44" s="2"/>
      <c r="C44" s="124" t="s">
        <v>270</v>
      </c>
      <c r="D44" s="125"/>
      <c r="E44" s="124"/>
      <c r="F44" s="126"/>
      <c r="G44" s="126"/>
      <c r="H44" s="127"/>
      <c r="I44" s="127"/>
      <c r="J44" s="8"/>
      <c r="K44" s="8">
        <v>0</v>
      </c>
      <c r="L44" s="8">
        <v>143743</v>
      </c>
      <c r="M44" s="8">
        <f t="shared" si="0"/>
        <v>143743</v>
      </c>
      <c r="N44" s="127"/>
      <c r="O44" s="128"/>
      <c r="P44" s="8">
        <v>1155</v>
      </c>
      <c r="Q44" s="8">
        <v>457</v>
      </c>
      <c r="R44" s="8"/>
      <c r="S44" s="8">
        <v>2214</v>
      </c>
      <c r="T44" s="8">
        <f t="shared" si="1"/>
        <v>3826</v>
      </c>
      <c r="U44" s="127"/>
      <c r="V44" s="8">
        <v>0</v>
      </c>
      <c r="W44" s="8"/>
      <c r="X44" s="8">
        <v>4</v>
      </c>
      <c r="Y44" s="8"/>
      <c r="Z44" s="8">
        <v>2392</v>
      </c>
      <c r="AA44" s="8">
        <v>13466</v>
      </c>
      <c r="AB44" s="8">
        <v>6166</v>
      </c>
      <c r="AC44" s="8">
        <f t="shared" si="2"/>
        <v>22024</v>
      </c>
      <c r="AD44" s="8"/>
    </row>
    <row r="45" spans="1:30" s="129" customFormat="1">
      <c r="A45" s="158"/>
      <c r="B45" s="2"/>
      <c r="C45" s="124" t="s">
        <v>271</v>
      </c>
      <c r="D45" s="125"/>
      <c r="E45" s="124"/>
      <c r="F45" s="126"/>
      <c r="G45" s="126"/>
      <c r="H45" s="127"/>
      <c r="I45" s="127"/>
      <c r="J45" s="8"/>
      <c r="K45" s="8">
        <v>0</v>
      </c>
      <c r="L45" s="8">
        <v>275377</v>
      </c>
      <c r="M45" s="8">
        <f t="shared" si="0"/>
        <v>275377</v>
      </c>
      <c r="N45" s="127"/>
      <c r="O45" s="128"/>
      <c r="P45" s="8">
        <v>2118</v>
      </c>
      <c r="Q45" s="8">
        <v>1410</v>
      </c>
      <c r="R45" s="8"/>
      <c r="S45" s="8">
        <v>4083</v>
      </c>
      <c r="T45" s="8">
        <f t="shared" si="1"/>
        <v>7611</v>
      </c>
      <c r="U45" s="127"/>
      <c r="V45" s="8">
        <v>430</v>
      </c>
      <c r="W45" s="8"/>
      <c r="X45" s="8">
        <v>0</v>
      </c>
      <c r="Y45" s="8"/>
      <c r="Z45" s="8">
        <v>7242</v>
      </c>
      <c r="AA45" s="8">
        <v>15316</v>
      </c>
      <c r="AB45" s="8">
        <v>15853</v>
      </c>
      <c r="AC45" s="8">
        <f t="shared" si="2"/>
        <v>38411</v>
      </c>
      <c r="AD45" s="8"/>
    </row>
    <row r="46" spans="1:30" s="132" customFormat="1">
      <c r="A46" s="12" t="s">
        <v>11</v>
      </c>
      <c r="B46" s="12"/>
      <c r="C46" s="12"/>
      <c r="D46" s="9"/>
      <c r="E46" s="130"/>
      <c r="F46" s="9"/>
      <c r="G46" s="9"/>
      <c r="H46" s="9"/>
      <c r="I46" s="131"/>
      <c r="J46" s="3"/>
      <c r="K46" s="3">
        <f>SUM(K26:K45)</f>
        <v>85446</v>
      </c>
      <c r="L46" s="3">
        <f t="shared" ref="L46:AD46" si="4">SUM(L26:L45)</f>
        <v>3394819</v>
      </c>
      <c r="M46" s="3">
        <f t="shared" si="4"/>
        <v>3480265</v>
      </c>
      <c r="N46" s="3">
        <f t="shared" si="4"/>
        <v>0</v>
      </c>
      <c r="O46" s="3">
        <f t="shared" si="4"/>
        <v>0</v>
      </c>
      <c r="P46" s="3">
        <f t="shared" si="4"/>
        <v>39944</v>
      </c>
      <c r="Q46" s="3">
        <f t="shared" si="4"/>
        <v>25773</v>
      </c>
      <c r="R46" s="3">
        <f t="shared" si="4"/>
        <v>0</v>
      </c>
      <c r="S46" s="3">
        <f t="shared" si="4"/>
        <v>72036</v>
      </c>
      <c r="T46" s="3">
        <f t="shared" si="4"/>
        <v>137753</v>
      </c>
      <c r="U46" s="3">
        <f t="shared" si="4"/>
        <v>0</v>
      </c>
      <c r="V46" s="3">
        <f t="shared" si="4"/>
        <v>6004</v>
      </c>
      <c r="W46" s="3">
        <f t="shared" si="4"/>
        <v>0</v>
      </c>
      <c r="X46" s="3">
        <f t="shared" si="4"/>
        <v>70</v>
      </c>
      <c r="Y46" s="3">
        <f t="shared" si="4"/>
        <v>0</v>
      </c>
      <c r="Z46" s="3">
        <f t="shared" si="4"/>
        <v>146402</v>
      </c>
      <c r="AA46" s="3">
        <f t="shared" si="4"/>
        <v>281786</v>
      </c>
      <c r="AB46" s="3">
        <f t="shared" si="4"/>
        <v>300888</v>
      </c>
      <c r="AC46" s="3">
        <f t="shared" si="4"/>
        <v>729076</v>
      </c>
      <c r="AD46" s="3">
        <f t="shared" si="4"/>
        <v>0</v>
      </c>
    </row>
    <row r="47" spans="1:30" s="129" customFormat="1">
      <c r="A47" s="156" t="s">
        <v>272</v>
      </c>
      <c r="B47" s="2"/>
      <c r="C47" s="124" t="s">
        <v>273</v>
      </c>
      <c r="D47" s="125"/>
      <c r="E47" s="124"/>
      <c r="F47" s="126"/>
      <c r="G47" s="126"/>
      <c r="H47" s="127"/>
      <c r="I47" s="127"/>
      <c r="J47" s="8"/>
      <c r="K47" s="8">
        <v>2495</v>
      </c>
      <c r="L47" s="8">
        <v>121924</v>
      </c>
      <c r="M47" s="8">
        <f t="shared" si="0"/>
        <v>124419</v>
      </c>
      <c r="N47" s="127"/>
      <c r="O47" s="128"/>
      <c r="P47" s="8">
        <v>1483</v>
      </c>
      <c r="Q47" s="8">
        <v>149</v>
      </c>
      <c r="R47" s="8"/>
      <c r="S47" s="8">
        <v>2318</v>
      </c>
      <c r="T47" s="8">
        <f t="shared" si="1"/>
        <v>3950</v>
      </c>
      <c r="U47" s="127"/>
      <c r="V47" s="8">
        <v>105</v>
      </c>
      <c r="W47" s="8"/>
      <c r="X47" s="8">
        <v>0</v>
      </c>
      <c r="Y47" s="8"/>
      <c r="Z47" s="8">
        <v>2940</v>
      </c>
      <c r="AA47" s="8">
        <v>10102</v>
      </c>
      <c r="AB47" s="8">
        <v>9829</v>
      </c>
      <c r="AC47" s="8">
        <f t="shared" si="2"/>
        <v>22871</v>
      </c>
      <c r="AD47" s="8"/>
    </row>
    <row r="48" spans="1:30" s="129" customFormat="1">
      <c r="A48" s="157"/>
      <c r="B48" s="2"/>
      <c r="C48" s="124" t="s">
        <v>274</v>
      </c>
      <c r="D48" s="125"/>
      <c r="E48" s="124"/>
      <c r="F48" s="126"/>
      <c r="G48" s="126"/>
      <c r="H48" s="127"/>
      <c r="I48" s="127"/>
      <c r="J48" s="8"/>
      <c r="K48" s="8">
        <v>29271</v>
      </c>
      <c r="L48" s="8">
        <v>341745</v>
      </c>
      <c r="M48" s="8">
        <f t="shared" si="0"/>
        <v>371016</v>
      </c>
      <c r="N48" s="127"/>
      <c r="O48" s="128"/>
      <c r="P48" s="8">
        <v>961</v>
      </c>
      <c r="Q48" s="8">
        <v>5380</v>
      </c>
      <c r="R48" s="8"/>
      <c r="S48" s="8">
        <v>3118</v>
      </c>
      <c r="T48" s="8">
        <f t="shared" si="1"/>
        <v>9459</v>
      </c>
      <c r="U48" s="127"/>
      <c r="V48" s="8">
        <v>1093</v>
      </c>
      <c r="W48" s="8"/>
      <c r="X48" s="8">
        <v>58</v>
      </c>
      <c r="Y48" s="8"/>
      <c r="Z48" s="8">
        <v>31832</v>
      </c>
      <c r="AA48" s="8">
        <v>13202</v>
      </c>
      <c r="AB48" s="8">
        <v>34863</v>
      </c>
      <c r="AC48" s="8">
        <f t="shared" si="2"/>
        <v>79897</v>
      </c>
      <c r="AD48" s="8"/>
    </row>
    <row r="49" spans="1:30" s="129" customFormat="1">
      <c r="A49" s="157"/>
      <c r="B49" s="2"/>
      <c r="C49" s="124" t="s">
        <v>275</v>
      </c>
      <c r="D49" s="125"/>
      <c r="E49" s="124"/>
      <c r="F49" s="126"/>
      <c r="G49" s="126"/>
      <c r="H49" s="127"/>
      <c r="I49" s="127"/>
      <c r="J49" s="8"/>
      <c r="K49" s="8">
        <v>15783</v>
      </c>
      <c r="L49" s="8">
        <v>366236</v>
      </c>
      <c r="M49" s="8">
        <f t="shared" si="0"/>
        <v>382019</v>
      </c>
      <c r="N49" s="127"/>
      <c r="O49" s="128"/>
      <c r="P49" s="8">
        <v>2276</v>
      </c>
      <c r="Q49" s="8">
        <v>574</v>
      </c>
      <c r="R49" s="8"/>
      <c r="S49" s="8">
        <v>4168</v>
      </c>
      <c r="T49" s="8">
        <f t="shared" si="1"/>
        <v>7018</v>
      </c>
      <c r="U49" s="127"/>
      <c r="V49" s="8">
        <v>82</v>
      </c>
      <c r="W49" s="8"/>
      <c r="X49" s="8">
        <v>9</v>
      </c>
      <c r="Y49" s="8"/>
      <c r="Z49" s="8">
        <v>9299</v>
      </c>
      <c r="AA49" s="8">
        <v>27350</v>
      </c>
      <c r="AB49" s="8">
        <v>11863</v>
      </c>
      <c r="AC49" s="8">
        <f t="shared" si="2"/>
        <v>48512</v>
      </c>
      <c r="AD49" s="8"/>
    </row>
    <row r="50" spans="1:30" s="129" customFormat="1">
      <c r="A50" s="157"/>
      <c r="B50" s="2"/>
      <c r="C50" s="124" t="s">
        <v>276</v>
      </c>
      <c r="D50" s="125"/>
      <c r="E50" s="124"/>
      <c r="F50" s="126"/>
      <c r="G50" s="126"/>
      <c r="H50" s="127"/>
      <c r="I50" s="127"/>
      <c r="J50" s="8"/>
      <c r="K50" s="8">
        <v>32196</v>
      </c>
      <c r="L50" s="8">
        <v>180971</v>
      </c>
      <c r="M50" s="8">
        <f t="shared" si="0"/>
        <v>213167</v>
      </c>
      <c r="N50" s="127"/>
      <c r="O50" s="128"/>
      <c r="P50" s="8">
        <v>1602</v>
      </c>
      <c r="Q50" s="8">
        <v>89</v>
      </c>
      <c r="R50" s="8"/>
      <c r="S50" s="8">
        <v>1944</v>
      </c>
      <c r="T50" s="8">
        <f t="shared" si="1"/>
        <v>3635</v>
      </c>
      <c r="U50" s="127"/>
      <c r="V50" s="8">
        <v>88</v>
      </c>
      <c r="W50" s="8"/>
      <c r="X50" s="8">
        <v>0</v>
      </c>
      <c r="Y50" s="8"/>
      <c r="Z50" s="8">
        <v>4391</v>
      </c>
      <c r="AA50" s="8">
        <v>17805</v>
      </c>
      <c r="AB50" s="8">
        <v>9500</v>
      </c>
      <c r="AC50" s="8">
        <f t="shared" si="2"/>
        <v>31696</v>
      </c>
      <c r="AD50" s="8"/>
    </row>
    <row r="51" spans="1:30" s="129" customFormat="1">
      <c r="A51" s="157"/>
      <c r="B51" s="2"/>
      <c r="C51" s="124" t="s">
        <v>277</v>
      </c>
      <c r="D51" s="125"/>
      <c r="E51" s="124"/>
      <c r="F51" s="126"/>
      <c r="G51" s="126"/>
      <c r="H51" s="127"/>
      <c r="I51" s="127"/>
      <c r="J51" s="8"/>
      <c r="K51" s="8">
        <v>30715</v>
      </c>
      <c r="L51" s="8">
        <v>150205</v>
      </c>
      <c r="M51" s="8">
        <f t="shared" si="0"/>
        <v>180920</v>
      </c>
      <c r="N51" s="127"/>
      <c r="O51" s="128"/>
      <c r="P51" s="8">
        <v>2320</v>
      </c>
      <c r="Q51" s="8">
        <v>264</v>
      </c>
      <c r="R51" s="8"/>
      <c r="S51" s="8">
        <v>3484</v>
      </c>
      <c r="T51" s="8">
        <f t="shared" si="1"/>
        <v>6068</v>
      </c>
      <c r="U51" s="127"/>
      <c r="V51" s="8">
        <v>181</v>
      </c>
      <c r="W51" s="8"/>
      <c r="X51" s="8"/>
      <c r="Y51" s="8"/>
      <c r="Z51" s="8">
        <v>4021</v>
      </c>
      <c r="AA51" s="8">
        <v>16629</v>
      </c>
      <c r="AB51" s="8">
        <v>9641</v>
      </c>
      <c r="AC51" s="8">
        <f t="shared" si="2"/>
        <v>30291</v>
      </c>
      <c r="AD51" s="8"/>
    </row>
    <row r="52" spans="1:30" s="129" customFormat="1">
      <c r="A52" s="157"/>
      <c r="B52" s="2"/>
      <c r="C52" s="124" t="s">
        <v>278</v>
      </c>
      <c r="D52" s="125"/>
      <c r="E52" s="124"/>
      <c r="F52" s="126"/>
      <c r="G52" s="126"/>
      <c r="H52" s="127"/>
      <c r="I52" s="127"/>
      <c r="J52" s="8"/>
      <c r="K52" s="8">
        <v>14722</v>
      </c>
      <c r="L52" s="8">
        <v>260624</v>
      </c>
      <c r="M52" s="8">
        <f t="shared" si="0"/>
        <v>275346</v>
      </c>
      <c r="N52" s="127"/>
      <c r="O52" s="128"/>
      <c r="P52" s="8">
        <v>1185</v>
      </c>
      <c r="Q52" s="8">
        <v>367</v>
      </c>
      <c r="R52" s="8"/>
      <c r="S52" s="8">
        <v>1952</v>
      </c>
      <c r="T52" s="8">
        <f t="shared" si="1"/>
        <v>3504</v>
      </c>
      <c r="U52" s="127"/>
      <c r="V52" s="8">
        <v>263</v>
      </c>
      <c r="W52" s="8"/>
      <c r="X52" s="8">
        <v>1</v>
      </c>
      <c r="Y52" s="8"/>
      <c r="Z52" s="8">
        <v>6663</v>
      </c>
      <c r="AA52" s="8">
        <v>22709</v>
      </c>
      <c r="AB52" s="8">
        <v>9339</v>
      </c>
      <c r="AC52" s="8">
        <f t="shared" si="2"/>
        <v>38711</v>
      </c>
      <c r="AD52" s="8"/>
    </row>
    <row r="53" spans="1:30" s="129" customFormat="1">
      <c r="A53" s="157"/>
      <c r="B53" s="2"/>
      <c r="C53" s="124" t="s">
        <v>279</v>
      </c>
      <c r="D53" s="125"/>
      <c r="E53" s="124"/>
      <c r="F53" s="126"/>
      <c r="G53" s="126"/>
      <c r="H53" s="127"/>
      <c r="I53" s="127"/>
      <c r="J53" s="8"/>
      <c r="K53" s="8">
        <v>0</v>
      </c>
      <c r="L53" s="8">
        <v>16512</v>
      </c>
      <c r="M53" s="8">
        <f t="shared" si="0"/>
        <v>16512</v>
      </c>
      <c r="N53" s="127"/>
      <c r="O53" s="128"/>
      <c r="P53" s="8">
        <v>51</v>
      </c>
      <c r="Q53" s="8"/>
      <c r="R53" s="8"/>
      <c r="S53" s="8">
        <v>89</v>
      </c>
      <c r="T53" s="8">
        <f t="shared" si="1"/>
        <v>140</v>
      </c>
      <c r="U53" s="127"/>
      <c r="V53" s="8"/>
      <c r="W53" s="8"/>
      <c r="X53" s="8"/>
      <c r="Y53" s="8"/>
      <c r="Z53" s="8">
        <v>2199</v>
      </c>
      <c r="AA53" s="8">
        <v>15</v>
      </c>
      <c r="AB53" s="8">
        <v>87</v>
      </c>
      <c r="AC53" s="8">
        <f t="shared" si="2"/>
        <v>2301</v>
      </c>
      <c r="AD53" s="8"/>
    </row>
    <row r="54" spans="1:30" s="129" customFormat="1">
      <c r="A54" s="157"/>
      <c r="B54" s="2"/>
      <c r="C54" s="124" t="s">
        <v>280</v>
      </c>
      <c r="D54" s="125"/>
      <c r="E54" s="124"/>
      <c r="F54" s="126"/>
      <c r="G54" s="126"/>
      <c r="H54" s="127"/>
      <c r="I54" s="127"/>
      <c r="J54" s="8"/>
      <c r="K54" s="8">
        <v>14017</v>
      </c>
      <c r="L54" s="8">
        <v>173658</v>
      </c>
      <c r="M54" s="8">
        <f t="shared" si="0"/>
        <v>187675</v>
      </c>
      <c r="N54" s="127"/>
      <c r="O54" s="128"/>
      <c r="P54" s="8">
        <v>4925</v>
      </c>
      <c r="Q54" s="8">
        <v>186</v>
      </c>
      <c r="R54" s="8"/>
      <c r="S54" s="8">
        <v>5301</v>
      </c>
      <c r="T54" s="8">
        <f t="shared" si="1"/>
        <v>10412</v>
      </c>
      <c r="U54" s="127"/>
      <c r="V54" s="8">
        <v>59</v>
      </c>
      <c r="W54" s="8"/>
      <c r="X54" s="8">
        <v>0</v>
      </c>
      <c r="Y54" s="8"/>
      <c r="Z54" s="8">
        <v>2698</v>
      </c>
      <c r="AA54" s="8">
        <v>9693</v>
      </c>
      <c r="AB54" s="8">
        <v>4530</v>
      </c>
      <c r="AC54" s="8">
        <f t="shared" si="2"/>
        <v>16921</v>
      </c>
      <c r="AD54" s="8"/>
    </row>
    <row r="55" spans="1:30" s="129" customFormat="1">
      <c r="A55" s="157"/>
      <c r="B55" s="2"/>
      <c r="C55" s="124" t="s">
        <v>281</v>
      </c>
      <c r="D55" s="125"/>
      <c r="E55" s="124"/>
      <c r="F55" s="126"/>
      <c r="G55" s="126"/>
      <c r="H55" s="127"/>
      <c r="I55" s="127"/>
      <c r="J55" s="8"/>
      <c r="K55" s="8">
        <v>57436</v>
      </c>
      <c r="L55" s="8">
        <v>555691</v>
      </c>
      <c r="M55" s="8">
        <f t="shared" si="0"/>
        <v>613127</v>
      </c>
      <c r="N55" s="127"/>
      <c r="O55" s="128"/>
      <c r="P55" s="8">
        <v>8843</v>
      </c>
      <c r="Q55" s="8">
        <v>1168</v>
      </c>
      <c r="R55" s="8"/>
      <c r="S55" s="8">
        <v>11914</v>
      </c>
      <c r="T55" s="8">
        <f t="shared" si="1"/>
        <v>21925</v>
      </c>
      <c r="U55" s="127"/>
      <c r="V55" s="8">
        <v>123</v>
      </c>
      <c r="W55" s="8"/>
      <c r="X55" s="8">
        <v>15</v>
      </c>
      <c r="Y55" s="8"/>
      <c r="Z55" s="8">
        <v>13294</v>
      </c>
      <c r="AA55" s="8">
        <v>24432</v>
      </c>
      <c r="AB55" s="8">
        <v>29415</v>
      </c>
      <c r="AC55" s="8">
        <f t="shared" si="2"/>
        <v>67141</v>
      </c>
      <c r="AD55" s="8"/>
    </row>
    <row r="56" spans="1:30" s="129" customFormat="1">
      <c r="A56" s="157"/>
      <c r="B56" s="2"/>
      <c r="C56" s="124" t="s">
        <v>282</v>
      </c>
      <c r="D56" s="125"/>
      <c r="E56" s="124"/>
      <c r="F56" s="126"/>
      <c r="G56" s="126"/>
      <c r="H56" s="127"/>
      <c r="I56" s="127"/>
      <c r="J56" s="8"/>
      <c r="K56" s="8">
        <v>12049</v>
      </c>
      <c r="L56" s="8">
        <v>243110</v>
      </c>
      <c r="M56" s="8">
        <f t="shared" si="0"/>
        <v>255159</v>
      </c>
      <c r="N56" s="127"/>
      <c r="O56" s="128"/>
      <c r="P56" s="8">
        <v>24490</v>
      </c>
      <c r="Q56" s="8">
        <v>168</v>
      </c>
      <c r="R56" s="8"/>
      <c r="S56" s="8">
        <v>24835</v>
      </c>
      <c r="T56" s="8">
        <f t="shared" si="1"/>
        <v>49493</v>
      </c>
      <c r="U56" s="127"/>
      <c r="V56" s="8">
        <v>220</v>
      </c>
      <c r="W56" s="8"/>
      <c r="X56" s="8">
        <v>1</v>
      </c>
      <c r="Y56" s="8"/>
      <c r="Z56" s="8">
        <v>9550</v>
      </c>
      <c r="AA56" s="8">
        <v>11272</v>
      </c>
      <c r="AB56" s="8">
        <v>9605</v>
      </c>
      <c r="AC56" s="8">
        <f t="shared" si="2"/>
        <v>30427</v>
      </c>
      <c r="AD56" s="8"/>
    </row>
    <row r="57" spans="1:30" s="129" customFormat="1">
      <c r="A57" s="157"/>
      <c r="B57" s="2"/>
      <c r="C57" s="124" t="s">
        <v>283</v>
      </c>
      <c r="D57" s="125"/>
      <c r="E57" s="124"/>
      <c r="F57" s="126"/>
      <c r="G57" s="126"/>
      <c r="H57" s="127"/>
      <c r="I57" s="127"/>
      <c r="J57" s="8"/>
      <c r="K57" s="8">
        <v>22040</v>
      </c>
      <c r="L57" s="8">
        <v>215504</v>
      </c>
      <c r="M57" s="8">
        <f t="shared" si="0"/>
        <v>237544</v>
      </c>
      <c r="N57" s="127"/>
      <c r="O57" s="128"/>
      <c r="P57" s="8">
        <v>2807</v>
      </c>
      <c r="Q57" s="8">
        <v>424</v>
      </c>
      <c r="R57" s="8"/>
      <c r="S57" s="8">
        <v>3311</v>
      </c>
      <c r="T57" s="8">
        <f t="shared" si="1"/>
        <v>6542</v>
      </c>
      <c r="U57" s="127"/>
      <c r="V57" s="8">
        <v>106</v>
      </c>
      <c r="W57" s="8"/>
      <c r="X57" s="8"/>
      <c r="Y57" s="8"/>
      <c r="Z57" s="8">
        <v>6155</v>
      </c>
      <c r="AA57" s="8">
        <v>10970</v>
      </c>
      <c r="AB57" s="8">
        <v>9767</v>
      </c>
      <c r="AC57" s="8">
        <f t="shared" si="2"/>
        <v>26892</v>
      </c>
      <c r="AD57" s="8"/>
    </row>
    <row r="58" spans="1:30" s="129" customFormat="1">
      <c r="A58" s="157"/>
      <c r="B58" s="2"/>
      <c r="C58" s="124" t="s">
        <v>284</v>
      </c>
      <c r="D58" s="125"/>
      <c r="E58" s="124"/>
      <c r="F58" s="126"/>
      <c r="G58" s="126"/>
      <c r="H58" s="127"/>
      <c r="I58" s="127"/>
      <c r="J58" s="8"/>
      <c r="K58" s="8">
        <v>59732</v>
      </c>
      <c r="L58" s="8">
        <v>333619</v>
      </c>
      <c r="M58" s="8">
        <f t="shared" si="0"/>
        <v>393351</v>
      </c>
      <c r="N58" s="127"/>
      <c r="O58" s="128"/>
      <c r="P58" s="8">
        <v>5115</v>
      </c>
      <c r="Q58" s="8">
        <v>844</v>
      </c>
      <c r="R58" s="8"/>
      <c r="S58" s="8">
        <v>7109</v>
      </c>
      <c r="T58" s="8">
        <f t="shared" si="1"/>
        <v>13068</v>
      </c>
      <c r="U58" s="127"/>
      <c r="V58" s="8">
        <v>453</v>
      </c>
      <c r="W58" s="8"/>
      <c r="X58" s="8">
        <v>3</v>
      </c>
      <c r="Y58" s="8"/>
      <c r="Z58" s="8">
        <v>9411</v>
      </c>
      <c r="AA58" s="8">
        <v>20876</v>
      </c>
      <c r="AB58" s="8">
        <v>11033</v>
      </c>
      <c r="AC58" s="8">
        <f t="shared" si="2"/>
        <v>41320</v>
      </c>
      <c r="AD58" s="8"/>
    </row>
    <row r="59" spans="1:30" s="129" customFormat="1">
      <c r="A59" s="157"/>
      <c r="B59" s="2"/>
      <c r="C59" s="124" t="s">
        <v>285</v>
      </c>
      <c r="D59" s="125"/>
      <c r="E59" s="124"/>
      <c r="F59" s="126"/>
      <c r="G59" s="126"/>
      <c r="H59" s="127"/>
      <c r="I59" s="127"/>
      <c r="J59" s="8"/>
      <c r="K59" s="8">
        <v>15576</v>
      </c>
      <c r="L59" s="8">
        <v>209278</v>
      </c>
      <c r="M59" s="8">
        <f t="shared" si="0"/>
        <v>224854</v>
      </c>
      <c r="N59" s="127"/>
      <c r="O59" s="128"/>
      <c r="P59" s="8">
        <v>1654</v>
      </c>
      <c r="Q59" s="8">
        <v>234</v>
      </c>
      <c r="R59" s="8"/>
      <c r="S59" s="8">
        <v>1940</v>
      </c>
      <c r="T59" s="8">
        <f t="shared" si="1"/>
        <v>3828</v>
      </c>
      <c r="U59" s="127"/>
      <c r="V59" s="8">
        <v>252</v>
      </c>
      <c r="W59" s="8"/>
      <c r="X59" s="8"/>
      <c r="Y59" s="8"/>
      <c r="Z59" s="8">
        <v>5791</v>
      </c>
      <c r="AA59" s="8">
        <v>23781</v>
      </c>
      <c r="AB59" s="8">
        <v>4722</v>
      </c>
      <c r="AC59" s="8">
        <f t="shared" si="2"/>
        <v>34294</v>
      </c>
      <c r="AD59" s="8"/>
    </row>
    <row r="60" spans="1:30" s="129" customFormat="1">
      <c r="A60" s="157"/>
      <c r="B60" s="2"/>
      <c r="C60" s="124" t="s">
        <v>286</v>
      </c>
      <c r="D60" s="125"/>
      <c r="E60" s="124"/>
      <c r="F60" s="126"/>
      <c r="G60" s="126"/>
      <c r="H60" s="127"/>
      <c r="I60" s="127"/>
      <c r="J60" s="8"/>
      <c r="K60" s="8">
        <v>10647</v>
      </c>
      <c r="L60" s="8">
        <v>101421</v>
      </c>
      <c r="M60" s="8">
        <f t="shared" si="0"/>
        <v>112068</v>
      </c>
      <c r="N60" s="127"/>
      <c r="O60" s="128"/>
      <c r="P60" s="8">
        <v>938</v>
      </c>
      <c r="Q60" s="8">
        <v>81</v>
      </c>
      <c r="R60" s="8"/>
      <c r="S60" s="8">
        <v>1220</v>
      </c>
      <c r="T60" s="8">
        <f t="shared" si="1"/>
        <v>2239</v>
      </c>
      <c r="U60" s="127"/>
      <c r="V60" s="8">
        <v>184</v>
      </c>
      <c r="W60" s="8"/>
      <c r="X60" s="8">
        <v>2</v>
      </c>
      <c r="Y60" s="8"/>
      <c r="Z60" s="8">
        <v>2618</v>
      </c>
      <c r="AA60" s="8">
        <v>9998</v>
      </c>
      <c r="AB60" s="8">
        <v>2113</v>
      </c>
      <c r="AC60" s="8">
        <f t="shared" si="2"/>
        <v>14729</v>
      </c>
      <c r="AD60" s="8"/>
    </row>
    <row r="61" spans="1:30" s="129" customFormat="1">
      <c r="A61" s="158"/>
      <c r="B61" s="2"/>
      <c r="C61" s="124" t="s">
        <v>287</v>
      </c>
      <c r="D61" s="125"/>
      <c r="E61" s="124"/>
      <c r="F61" s="126"/>
      <c r="G61" s="126"/>
      <c r="H61" s="127"/>
      <c r="I61" s="127"/>
      <c r="J61" s="8"/>
      <c r="K61" s="8">
        <v>20544</v>
      </c>
      <c r="L61" s="8">
        <v>157044</v>
      </c>
      <c r="M61" s="8">
        <f t="shared" si="0"/>
        <v>177588</v>
      </c>
      <c r="N61" s="127"/>
      <c r="O61" s="128"/>
      <c r="P61" s="8">
        <v>3530</v>
      </c>
      <c r="Q61" s="8">
        <v>254</v>
      </c>
      <c r="R61" s="8"/>
      <c r="S61" s="8">
        <v>5025</v>
      </c>
      <c r="T61" s="8">
        <f t="shared" si="1"/>
        <v>8809</v>
      </c>
      <c r="U61" s="127"/>
      <c r="V61" s="8">
        <v>13</v>
      </c>
      <c r="W61" s="8"/>
      <c r="X61" s="8">
        <v>0</v>
      </c>
      <c r="Y61" s="8"/>
      <c r="Z61" s="8">
        <v>2255</v>
      </c>
      <c r="AA61" s="8">
        <v>6295</v>
      </c>
      <c r="AB61" s="8">
        <v>3282</v>
      </c>
      <c r="AC61" s="8">
        <f t="shared" si="2"/>
        <v>11832</v>
      </c>
      <c r="AD61" s="8"/>
    </row>
    <row r="62" spans="1:30" s="132" customFormat="1">
      <c r="A62" s="12" t="s">
        <v>11</v>
      </c>
      <c r="B62" s="12"/>
      <c r="C62" s="12"/>
      <c r="D62" s="9"/>
      <c r="E62" s="130"/>
      <c r="F62" s="9"/>
      <c r="G62" s="9"/>
      <c r="H62" s="9"/>
      <c r="I62" s="131"/>
      <c r="J62" s="3"/>
      <c r="K62" s="3">
        <f>SUM(K47:K61)</f>
        <v>337223</v>
      </c>
      <c r="L62" s="3">
        <f t="shared" ref="L62:AC62" si="5">SUM(L47:L61)</f>
        <v>3427542</v>
      </c>
      <c r="M62" s="3">
        <f t="shared" si="5"/>
        <v>3764765</v>
      </c>
      <c r="N62" s="3">
        <f t="shared" si="5"/>
        <v>0</v>
      </c>
      <c r="O62" s="3">
        <f t="shared" si="5"/>
        <v>0</v>
      </c>
      <c r="P62" s="3">
        <f t="shared" si="5"/>
        <v>62180</v>
      </c>
      <c r="Q62" s="3">
        <f t="shared" si="5"/>
        <v>10182</v>
      </c>
      <c r="R62" s="3">
        <f t="shared" si="5"/>
        <v>0</v>
      </c>
      <c r="S62" s="3">
        <f t="shared" si="5"/>
        <v>77728</v>
      </c>
      <c r="T62" s="3">
        <f t="shared" si="5"/>
        <v>150090</v>
      </c>
      <c r="U62" s="3">
        <f t="shared" si="5"/>
        <v>0</v>
      </c>
      <c r="V62" s="3">
        <f t="shared" si="5"/>
        <v>3222</v>
      </c>
      <c r="W62" s="3">
        <f t="shared" si="5"/>
        <v>0</v>
      </c>
      <c r="X62" s="3">
        <f t="shared" si="5"/>
        <v>89</v>
      </c>
      <c r="Y62" s="3">
        <f t="shared" si="5"/>
        <v>0</v>
      </c>
      <c r="Z62" s="3">
        <f t="shared" si="5"/>
        <v>113117</v>
      </c>
      <c r="AA62" s="3">
        <f t="shared" si="5"/>
        <v>225129</v>
      </c>
      <c r="AB62" s="3">
        <f t="shared" si="5"/>
        <v>159589</v>
      </c>
      <c r="AC62" s="3">
        <f t="shared" si="5"/>
        <v>497835</v>
      </c>
      <c r="AD62" s="3"/>
    </row>
    <row r="63" spans="1:30" s="129" customFormat="1">
      <c r="A63" s="156" t="s">
        <v>288</v>
      </c>
      <c r="B63" s="2"/>
      <c r="C63" s="124" t="s">
        <v>289</v>
      </c>
      <c r="D63" s="125"/>
      <c r="E63" s="124"/>
      <c r="F63" s="126"/>
      <c r="G63" s="126"/>
      <c r="H63" s="127"/>
      <c r="I63" s="127"/>
      <c r="J63" s="8"/>
      <c r="K63" s="8">
        <v>4089</v>
      </c>
      <c r="L63" s="8">
        <v>154129</v>
      </c>
      <c r="M63" s="8">
        <f t="shared" si="0"/>
        <v>158218</v>
      </c>
      <c r="N63" s="127"/>
      <c r="O63" s="128"/>
      <c r="P63" s="8">
        <v>1669</v>
      </c>
      <c r="Q63" s="8">
        <v>502</v>
      </c>
      <c r="R63" s="8"/>
      <c r="S63" s="8">
        <v>1974</v>
      </c>
      <c r="T63" s="8">
        <f t="shared" si="1"/>
        <v>4145</v>
      </c>
      <c r="U63" s="127"/>
      <c r="V63" s="8">
        <v>291</v>
      </c>
      <c r="W63" s="8"/>
      <c r="X63" s="8">
        <v>0</v>
      </c>
      <c r="Y63" s="8"/>
      <c r="Z63" s="8">
        <v>4044</v>
      </c>
      <c r="AA63" s="8">
        <v>55889</v>
      </c>
      <c r="AB63" s="8">
        <v>7337</v>
      </c>
      <c r="AC63" s="8">
        <f t="shared" si="2"/>
        <v>67270</v>
      </c>
      <c r="AD63" s="8"/>
    </row>
    <row r="64" spans="1:30" s="129" customFormat="1">
      <c r="A64" s="157"/>
      <c r="B64" s="2"/>
      <c r="C64" s="124" t="s">
        <v>290</v>
      </c>
      <c r="D64" s="125"/>
      <c r="E64" s="124"/>
      <c r="F64" s="126"/>
      <c r="G64" s="126"/>
      <c r="H64" s="127"/>
      <c r="I64" s="127"/>
      <c r="J64" s="8"/>
      <c r="K64" s="8">
        <v>0</v>
      </c>
      <c r="L64" s="8">
        <v>86370</v>
      </c>
      <c r="M64" s="8">
        <f t="shared" si="0"/>
        <v>86370</v>
      </c>
      <c r="N64" s="127"/>
      <c r="O64" s="128"/>
      <c r="P64" s="8">
        <v>171</v>
      </c>
      <c r="Q64" s="8">
        <v>94</v>
      </c>
      <c r="R64" s="8"/>
      <c r="S64" s="8">
        <v>461</v>
      </c>
      <c r="T64" s="8">
        <f t="shared" si="1"/>
        <v>726</v>
      </c>
      <c r="U64" s="127"/>
      <c r="V64" s="8">
        <v>179</v>
      </c>
      <c r="W64" s="8"/>
      <c r="X64" s="8">
        <v>12</v>
      </c>
      <c r="Y64" s="8"/>
      <c r="Z64" s="8">
        <v>749</v>
      </c>
      <c r="AA64" s="8">
        <v>0</v>
      </c>
      <c r="AB64" s="8">
        <v>1578</v>
      </c>
      <c r="AC64" s="8">
        <f t="shared" si="2"/>
        <v>2327</v>
      </c>
      <c r="AD64" s="8"/>
    </row>
    <row r="65" spans="1:30" s="129" customFormat="1">
      <c r="A65" s="157"/>
      <c r="B65" s="2"/>
      <c r="C65" s="124" t="s">
        <v>291</v>
      </c>
      <c r="D65" s="125"/>
      <c r="E65" s="124"/>
      <c r="F65" s="126"/>
      <c r="G65" s="126"/>
      <c r="H65" s="127"/>
      <c r="I65" s="127"/>
      <c r="J65" s="8"/>
      <c r="K65" s="8">
        <v>0</v>
      </c>
      <c r="L65" s="8">
        <v>68169</v>
      </c>
      <c r="M65" s="8">
        <f t="shared" si="0"/>
        <v>68169</v>
      </c>
      <c r="N65" s="127"/>
      <c r="O65" s="128"/>
      <c r="P65" s="8">
        <v>1147</v>
      </c>
      <c r="Q65" s="8">
        <v>415</v>
      </c>
      <c r="R65" s="8"/>
      <c r="S65" s="8">
        <v>1478</v>
      </c>
      <c r="T65" s="8">
        <f t="shared" si="1"/>
        <v>3040</v>
      </c>
      <c r="U65" s="127"/>
      <c r="V65" s="8">
        <v>261</v>
      </c>
      <c r="W65" s="8"/>
      <c r="X65" s="8">
        <v>10</v>
      </c>
      <c r="Y65" s="8"/>
      <c r="Z65" s="8">
        <v>1894</v>
      </c>
      <c r="AA65" s="8">
        <v>4521</v>
      </c>
      <c r="AB65" s="8">
        <v>7048</v>
      </c>
      <c r="AC65" s="8">
        <f t="shared" si="2"/>
        <v>13463</v>
      </c>
      <c r="AD65" s="8"/>
    </row>
    <row r="66" spans="1:30" s="129" customFormat="1">
      <c r="A66" s="157"/>
      <c r="B66" s="2"/>
      <c r="C66" s="124" t="s">
        <v>292</v>
      </c>
      <c r="D66" s="125"/>
      <c r="E66" s="124"/>
      <c r="F66" s="126"/>
      <c r="G66" s="126"/>
      <c r="H66" s="127"/>
      <c r="I66" s="127"/>
      <c r="J66" s="8"/>
      <c r="K66" s="8">
        <v>7171</v>
      </c>
      <c r="L66" s="8">
        <v>111068</v>
      </c>
      <c r="M66" s="8">
        <f t="shared" si="0"/>
        <v>118239</v>
      </c>
      <c r="N66" s="127"/>
      <c r="O66" s="128"/>
      <c r="P66" s="8">
        <v>1470</v>
      </c>
      <c r="Q66" s="8">
        <v>196</v>
      </c>
      <c r="R66" s="8"/>
      <c r="S66" s="8">
        <v>2276</v>
      </c>
      <c r="T66" s="8">
        <f t="shared" si="1"/>
        <v>3942</v>
      </c>
      <c r="U66" s="127"/>
      <c r="V66" s="8">
        <v>297</v>
      </c>
      <c r="W66" s="8"/>
      <c r="X66" s="8">
        <v>0</v>
      </c>
      <c r="Y66" s="8"/>
      <c r="Z66" s="8">
        <v>5492</v>
      </c>
      <c r="AA66" s="8">
        <v>7250</v>
      </c>
      <c r="AB66" s="8">
        <v>4806</v>
      </c>
      <c r="AC66" s="8">
        <f t="shared" si="2"/>
        <v>17548</v>
      </c>
      <c r="AD66" s="8"/>
    </row>
    <row r="67" spans="1:30" s="129" customFormat="1">
      <c r="A67" s="157"/>
      <c r="B67" s="2"/>
      <c r="C67" s="124" t="s">
        <v>293</v>
      </c>
      <c r="D67" s="125"/>
      <c r="E67" s="124"/>
      <c r="F67" s="126"/>
      <c r="G67" s="126"/>
      <c r="H67" s="127"/>
      <c r="I67" s="127"/>
      <c r="J67" s="8"/>
      <c r="K67" s="8">
        <v>17172</v>
      </c>
      <c r="L67" s="8">
        <v>142898</v>
      </c>
      <c r="M67" s="8">
        <f t="shared" si="0"/>
        <v>160070</v>
      </c>
      <c r="N67" s="127"/>
      <c r="O67" s="128"/>
      <c r="P67" s="8">
        <v>572</v>
      </c>
      <c r="Q67" s="8">
        <v>545</v>
      </c>
      <c r="R67" s="8"/>
      <c r="S67" s="8">
        <v>1541</v>
      </c>
      <c r="T67" s="8">
        <f t="shared" si="1"/>
        <v>2658</v>
      </c>
      <c r="U67" s="127"/>
      <c r="V67" s="8">
        <v>670</v>
      </c>
      <c r="W67" s="8"/>
      <c r="X67" s="8">
        <v>0</v>
      </c>
      <c r="Y67" s="8"/>
      <c r="Z67" s="8">
        <v>5170</v>
      </c>
      <c r="AA67" s="8">
        <v>26969</v>
      </c>
      <c r="AB67" s="8">
        <v>6293</v>
      </c>
      <c r="AC67" s="8">
        <f t="shared" si="2"/>
        <v>38432</v>
      </c>
      <c r="AD67" s="8"/>
    </row>
    <row r="68" spans="1:30" s="129" customFormat="1">
      <c r="A68" s="157"/>
      <c r="B68" s="2"/>
      <c r="C68" s="124" t="s">
        <v>294</v>
      </c>
      <c r="D68" s="125"/>
      <c r="E68" s="124"/>
      <c r="F68" s="126"/>
      <c r="G68" s="126"/>
      <c r="H68" s="127"/>
      <c r="I68" s="127"/>
      <c r="J68" s="8"/>
      <c r="K68" s="8">
        <v>6779</v>
      </c>
      <c r="L68" s="8">
        <v>65296</v>
      </c>
      <c r="M68" s="8">
        <f t="shared" si="0"/>
        <v>72075</v>
      </c>
      <c r="N68" s="127"/>
      <c r="O68" s="128"/>
      <c r="P68" s="8">
        <v>7</v>
      </c>
      <c r="Q68" s="8">
        <v>126</v>
      </c>
      <c r="R68" s="8"/>
      <c r="S68" s="8">
        <v>77</v>
      </c>
      <c r="T68" s="8">
        <f t="shared" si="1"/>
        <v>210</v>
      </c>
      <c r="U68" s="127"/>
      <c r="V68" s="8">
        <v>392</v>
      </c>
      <c r="W68" s="8"/>
      <c r="X68" s="8">
        <v>0</v>
      </c>
      <c r="Y68" s="8"/>
      <c r="Z68" s="8">
        <v>5038</v>
      </c>
      <c r="AA68" s="8">
        <v>4261</v>
      </c>
      <c r="AB68" s="8">
        <v>3003</v>
      </c>
      <c r="AC68" s="8">
        <f t="shared" si="2"/>
        <v>12302</v>
      </c>
      <c r="AD68" s="8"/>
    </row>
    <row r="69" spans="1:30" s="129" customFormat="1">
      <c r="A69" s="157"/>
      <c r="B69" s="2"/>
      <c r="C69" s="124" t="s">
        <v>295</v>
      </c>
      <c r="D69" s="125"/>
      <c r="E69" s="124"/>
      <c r="F69" s="126"/>
      <c r="G69" s="126"/>
      <c r="H69" s="127"/>
      <c r="I69" s="127"/>
      <c r="J69" s="8"/>
      <c r="K69" s="8">
        <v>12707</v>
      </c>
      <c r="L69" s="8">
        <v>210795</v>
      </c>
      <c r="M69" s="8">
        <f t="shared" si="0"/>
        <v>223502</v>
      </c>
      <c r="N69" s="127"/>
      <c r="O69" s="128"/>
      <c r="P69" s="8">
        <v>4323</v>
      </c>
      <c r="Q69" s="8">
        <v>2530</v>
      </c>
      <c r="R69" s="8"/>
      <c r="S69" s="8">
        <v>4718</v>
      </c>
      <c r="T69" s="8">
        <f t="shared" si="1"/>
        <v>11571</v>
      </c>
      <c r="U69" s="127"/>
      <c r="V69" s="8">
        <v>1210</v>
      </c>
      <c r="W69" s="8"/>
      <c r="X69" s="8">
        <v>25</v>
      </c>
      <c r="Y69" s="8"/>
      <c r="Z69" s="8">
        <v>24164</v>
      </c>
      <c r="AA69" s="8">
        <v>15067</v>
      </c>
      <c r="AB69" s="8">
        <v>27046</v>
      </c>
      <c r="AC69" s="8">
        <f t="shared" si="2"/>
        <v>66277</v>
      </c>
      <c r="AD69" s="8"/>
    </row>
    <row r="70" spans="1:30" s="129" customFormat="1">
      <c r="A70" s="157"/>
      <c r="B70" s="2"/>
      <c r="C70" s="124" t="s">
        <v>296</v>
      </c>
      <c r="D70" s="125"/>
      <c r="E70" s="124"/>
      <c r="F70" s="126"/>
      <c r="G70" s="126"/>
      <c r="H70" s="127"/>
      <c r="I70" s="127"/>
      <c r="J70" s="8"/>
      <c r="K70" s="8">
        <v>2458</v>
      </c>
      <c r="L70" s="8">
        <v>58458</v>
      </c>
      <c r="M70" s="8">
        <f t="shared" si="0"/>
        <v>60916</v>
      </c>
      <c r="N70" s="127"/>
      <c r="O70" s="128"/>
      <c r="P70" s="8">
        <v>414</v>
      </c>
      <c r="Q70" s="8">
        <v>969</v>
      </c>
      <c r="R70" s="8"/>
      <c r="S70" s="8">
        <v>305</v>
      </c>
      <c r="T70" s="8">
        <f t="shared" si="1"/>
        <v>1688</v>
      </c>
      <c r="U70" s="127"/>
      <c r="V70" s="8">
        <v>259</v>
      </c>
      <c r="W70" s="8"/>
      <c r="X70" s="8"/>
      <c r="Y70" s="8"/>
      <c r="Z70" s="8">
        <v>815</v>
      </c>
      <c r="AA70" s="8">
        <v>5131</v>
      </c>
      <c r="AB70" s="8">
        <v>0</v>
      </c>
      <c r="AC70" s="8">
        <f t="shared" si="2"/>
        <v>5946</v>
      </c>
      <c r="AD70" s="8"/>
    </row>
    <row r="71" spans="1:30" s="129" customFormat="1">
      <c r="A71" s="157"/>
      <c r="B71" s="2"/>
      <c r="C71" s="124" t="s">
        <v>297</v>
      </c>
      <c r="D71" s="125"/>
      <c r="E71" s="124"/>
      <c r="F71" s="126"/>
      <c r="G71" s="126"/>
      <c r="H71" s="127"/>
      <c r="I71" s="127"/>
      <c r="J71" s="8"/>
      <c r="K71" s="8">
        <v>5599</v>
      </c>
      <c r="L71" s="8">
        <v>100320</v>
      </c>
      <c r="M71" s="8">
        <f t="shared" ref="M71:M85" si="6">K71+L71</f>
        <v>105919</v>
      </c>
      <c r="N71" s="127"/>
      <c r="O71" s="128"/>
      <c r="P71" s="8">
        <v>663</v>
      </c>
      <c r="Q71" s="8">
        <v>91</v>
      </c>
      <c r="R71" s="8"/>
      <c r="S71" s="8">
        <v>1556</v>
      </c>
      <c r="T71" s="8">
        <f t="shared" ref="T71:T134" si="7">+S71+Q71+P71</f>
        <v>2310</v>
      </c>
      <c r="U71" s="127"/>
      <c r="V71" s="8">
        <v>313</v>
      </c>
      <c r="W71" s="8"/>
      <c r="X71" s="8">
        <v>6</v>
      </c>
      <c r="Y71" s="8"/>
      <c r="Z71" s="8">
        <v>5455</v>
      </c>
      <c r="AA71" s="8">
        <v>6619</v>
      </c>
      <c r="AB71" s="8">
        <v>7215</v>
      </c>
      <c r="AC71" s="8">
        <f t="shared" ref="AC71:AC85" si="8">+AB71+AA71+Z71</f>
        <v>19289</v>
      </c>
      <c r="AD71" s="8"/>
    </row>
    <row r="72" spans="1:30" s="129" customFormat="1">
      <c r="A72" s="157"/>
      <c r="B72" s="2"/>
      <c r="C72" s="124" t="s">
        <v>298</v>
      </c>
      <c r="D72" s="125"/>
      <c r="E72" s="124"/>
      <c r="F72" s="126"/>
      <c r="G72" s="126"/>
      <c r="H72" s="127"/>
      <c r="I72" s="127"/>
      <c r="J72" s="8"/>
      <c r="K72" s="8">
        <v>13374</v>
      </c>
      <c r="L72" s="8">
        <v>95685</v>
      </c>
      <c r="M72" s="8">
        <f t="shared" si="6"/>
        <v>109059</v>
      </c>
      <c r="N72" s="127"/>
      <c r="O72" s="128"/>
      <c r="P72" s="8">
        <v>402</v>
      </c>
      <c r="Q72" s="8">
        <v>654</v>
      </c>
      <c r="R72" s="8"/>
      <c r="S72" s="8">
        <v>864</v>
      </c>
      <c r="T72" s="8">
        <f t="shared" si="7"/>
        <v>1920</v>
      </c>
      <c r="U72" s="127"/>
      <c r="V72" s="8">
        <v>1083</v>
      </c>
      <c r="W72" s="8"/>
      <c r="X72" s="8">
        <v>0</v>
      </c>
      <c r="Y72" s="8"/>
      <c r="Z72" s="8">
        <v>3380</v>
      </c>
      <c r="AA72" s="8">
        <v>12588</v>
      </c>
      <c r="AB72" s="8">
        <v>2787</v>
      </c>
      <c r="AC72" s="8">
        <f t="shared" si="8"/>
        <v>18755</v>
      </c>
      <c r="AD72" s="8"/>
    </row>
    <row r="73" spans="1:30" s="129" customFormat="1">
      <c r="A73" s="157"/>
      <c r="B73" s="2"/>
      <c r="C73" s="124" t="s">
        <v>299</v>
      </c>
      <c r="D73" s="125"/>
      <c r="E73" s="124"/>
      <c r="F73" s="126"/>
      <c r="G73" s="126"/>
      <c r="H73" s="127"/>
      <c r="I73" s="127"/>
      <c r="J73" s="8"/>
      <c r="K73" s="8">
        <v>11620</v>
      </c>
      <c r="L73" s="8">
        <v>157764</v>
      </c>
      <c r="M73" s="8">
        <f t="shared" si="6"/>
        <v>169384</v>
      </c>
      <c r="N73" s="127"/>
      <c r="O73" s="128"/>
      <c r="P73" s="8">
        <v>185</v>
      </c>
      <c r="Q73" s="8">
        <v>425</v>
      </c>
      <c r="R73" s="8"/>
      <c r="S73" s="8">
        <v>685</v>
      </c>
      <c r="T73" s="8">
        <f t="shared" si="7"/>
        <v>1295</v>
      </c>
      <c r="U73" s="127"/>
      <c r="V73" s="8">
        <v>800</v>
      </c>
      <c r="W73" s="8"/>
      <c r="X73" s="8">
        <v>84</v>
      </c>
      <c r="Y73" s="8"/>
      <c r="Z73" s="8">
        <v>5680</v>
      </c>
      <c r="AA73" s="8">
        <v>11152</v>
      </c>
      <c r="AB73" s="8">
        <v>7097</v>
      </c>
      <c r="AC73" s="8">
        <f t="shared" si="8"/>
        <v>23929</v>
      </c>
      <c r="AD73" s="8"/>
    </row>
    <row r="74" spans="1:30" s="129" customFormat="1">
      <c r="A74" s="157"/>
      <c r="B74" s="2"/>
      <c r="C74" s="124" t="s">
        <v>300</v>
      </c>
      <c r="D74" s="125"/>
      <c r="E74" s="124"/>
      <c r="F74" s="126"/>
      <c r="G74" s="126"/>
      <c r="H74" s="127"/>
      <c r="I74" s="127"/>
      <c r="J74" s="8"/>
      <c r="K74" s="8">
        <v>7162</v>
      </c>
      <c r="L74" s="8">
        <v>58607</v>
      </c>
      <c r="M74" s="8">
        <f t="shared" si="6"/>
        <v>65769</v>
      </c>
      <c r="N74" s="127"/>
      <c r="O74" s="128"/>
      <c r="P74" s="8">
        <v>186</v>
      </c>
      <c r="Q74" s="8">
        <v>107</v>
      </c>
      <c r="R74" s="8"/>
      <c r="S74" s="8">
        <v>636</v>
      </c>
      <c r="T74" s="8">
        <f t="shared" si="7"/>
        <v>929</v>
      </c>
      <c r="U74" s="127"/>
      <c r="V74" s="8">
        <v>980</v>
      </c>
      <c r="W74" s="8"/>
      <c r="X74" s="8">
        <v>8</v>
      </c>
      <c r="Y74" s="8"/>
      <c r="Z74" s="8">
        <v>5554</v>
      </c>
      <c r="AA74" s="8">
        <v>21195</v>
      </c>
      <c r="AB74" s="8">
        <v>3951</v>
      </c>
      <c r="AC74" s="8">
        <f t="shared" si="8"/>
        <v>30700</v>
      </c>
      <c r="AD74" s="8"/>
    </row>
    <row r="75" spans="1:30" s="129" customFormat="1">
      <c r="A75" s="157"/>
      <c r="B75" s="2"/>
      <c r="C75" s="124" t="s">
        <v>301</v>
      </c>
      <c r="D75" s="125"/>
      <c r="E75" s="124"/>
      <c r="F75" s="126"/>
      <c r="G75" s="126"/>
      <c r="H75" s="127"/>
      <c r="I75" s="127"/>
      <c r="J75" s="8"/>
      <c r="K75" s="8">
        <v>0</v>
      </c>
      <c r="L75" s="8">
        <v>80217</v>
      </c>
      <c r="M75" s="8">
        <f t="shared" si="6"/>
        <v>80217</v>
      </c>
      <c r="N75" s="127"/>
      <c r="O75" s="128"/>
      <c r="P75" s="8">
        <v>657</v>
      </c>
      <c r="Q75" s="8">
        <v>108</v>
      </c>
      <c r="R75" s="8"/>
      <c r="S75" s="8">
        <v>468</v>
      </c>
      <c r="T75" s="8">
        <f t="shared" si="7"/>
        <v>1233</v>
      </c>
      <c r="U75" s="127"/>
      <c r="V75" s="8">
        <v>552</v>
      </c>
      <c r="W75" s="8"/>
      <c r="X75" s="8">
        <v>0</v>
      </c>
      <c r="Y75" s="8"/>
      <c r="Z75" s="8">
        <v>3126</v>
      </c>
      <c r="AA75" s="8">
        <v>9625</v>
      </c>
      <c r="AB75" s="8">
        <v>388</v>
      </c>
      <c r="AC75" s="8">
        <f t="shared" si="8"/>
        <v>13139</v>
      </c>
      <c r="AD75" s="8"/>
    </row>
    <row r="76" spans="1:30" s="129" customFormat="1">
      <c r="A76" s="157"/>
      <c r="B76" s="2"/>
      <c r="C76" s="124" t="s">
        <v>302</v>
      </c>
      <c r="D76" s="125"/>
      <c r="E76" s="124"/>
      <c r="F76" s="126"/>
      <c r="G76" s="126"/>
      <c r="H76" s="127"/>
      <c r="I76" s="127"/>
      <c r="J76" s="8"/>
      <c r="K76" s="8">
        <v>7582</v>
      </c>
      <c r="L76" s="8">
        <v>130235</v>
      </c>
      <c r="M76" s="8">
        <f t="shared" si="6"/>
        <v>137817</v>
      </c>
      <c r="N76" s="127"/>
      <c r="O76" s="128"/>
      <c r="P76" s="8">
        <v>5391</v>
      </c>
      <c r="Q76" s="8">
        <v>402</v>
      </c>
      <c r="R76" s="8"/>
      <c r="S76" s="8">
        <v>5766</v>
      </c>
      <c r="T76" s="8">
        <f t="shared" si="7"/>
        <v>11559</v>
      </c>
      <c r="U76" s="127"/>
      <c r="V76" s="8">
        <v>349</v>
      </c>
      <c r="W76" s="8"/>
      <c r="X76" s="8">
        <v>0</v>
      </c>
      <c r="Y76" s="8"/>
      <c r="Z76" s="8">
        <v>10229</v>
      </c>
      <c r="AA76" s="8">
        <v>11240</v>
      </c>
      <c r="AB76" s="8">
        <v>6220</v>
      </c>
      <c r="AC76" s="8">
        <f t="shared" si="8"/>
        <v>27689</v>
      </c>
      <c r="AD76" s="8"/>
    </row>
    <row r="77" spans="1:30" s="129" customFormat="1">
      <c r="A77" s="157"/>
      <c r="B77" s="2"/>
      <c r="C77" s="124" t="s">
        <v>303</v>
      </c>
      <c r="D77" s="125"/>
      <c r="E77" s="124"/>
      <c r="F77" s="126"/>
      <c r="G77" s="126"/>
      <c r="H77" s="127"/>
      <c r="I77" s="127"/>
      <c r="J77" s="8"/>
      <c r="K77" s="8">
        <v>1871</v>
      </c>
      <c r="L77" s="8">
        <v>151992</v>
      </c>
      <c r="M77" s="8">
        <f t="shared" si="6"/>
        <v>153863</v>
      </c>
      <c r="N77" s="127"/>
      <c r="O77" s="128"/>
      <c r="P77" s="8">
        <v>844</v>
      </c>
      <c r="Q77" s="8">
        <v>975</v>
      </c>
      <c r="R77" s="8"/>
      <c r="S77" s="8">
        <v>1640</v>
      </c>
      <c r="T77" s="8">
        <f t="shared" si="7"/>
        <v>3459</v>
      </c>
      <c r="U77" s="127"/>
      <c r="V77" s="8">
        <v>1169</v>
      </c>
      <c r="W77" s="8"/>
      <c r="X77" s="8">
        <v>0</v>
      </c>
      <c r="Y77" s="8"/>
      <c r="Z77" s="8">
        <v>9009</v>
      </c>
      <c r="AA77" s="8">
        <v>16195</v>
      </c>
      <c r="AB77" s="8">
        <v>8218</v>
      </c>
      <c r="AC77" s="8">
        <f t="shared" si="8"/>
        <v>33422</v>
      </c>
      <c r="AD77" s="8"/>
    </row>
    <row r="78" spans="1:30" s="129" customFormat="1">
      <c r="A78" s="157"/>
      <c r="B78" s="2"/>
      <c r="C78" s="124" t="s">
        <v>304</v>
      </c>
      <c r="D78" s="125"/>
      <c r="E78" s="124"/>
      <c r="F78" s="126"/>
      <c r="G78" s="126"/>
      <c r="H78" s="127"/>
      <c r="I78" s="127"/>
      <c r="J78" s="8"/>
      <c r="K78" s="8">
        <v>0</v>
      </c>
      <c r="L78" s="8">
        <v>86428</v>
      </c>
      <c r="M78" s="8">
        <f t="shared" si="6"/>
        <v>86428</v>
      </c>
      <c r="N78" s="127"/>
      <c r="O78" s="128"/>
      <c r="P78" s="8">
        <v>0</v>
      </c>
      <c r="Q78" s="8">
        <v>323</v>
      </c>
      <c r="R78" s="8"/>
      <c r="S78" s="8">
        <v>0</v>
      </c>
      <c r="T78" s="8">
        <f t="shared" si="7"/>
        <v>323</v>
      </c>
      <c r="U78" s="127"/>
      <c r="V78" s="8">
        <v>284</v>
      </c>
      <c r="W78" s="8"/>
      <c r="X78" s="8">
        <v>0</v>
      </c>
      <c r="Y78" s="8"/>
      <c r="Z78" s="8">
        <v>1359</v>
      </c>
      <c r="AA78" s="8">
        <v>3469</v>
      </c>
      <c r="AB78" s="8">
        <v>5915</v>
      </c>
      <c r="AC78" s="8">
        <f t="shared" si="8"/>
        <v>10743</v>
      </c>
      <c r="AD78" s="8"/>
    </row>
    <row r="79" spans="1:30" s="129" customFormat="1">
      <c r="A79" s="157"/>
      <c r="B79" s="2"/>
      <c r="C79" s="124" t="s">
        <v>305</v>
      </c>
      <c r="D79" s="125"/>
      <c r="E79" s="124"/>
      <c r="F79" s="126"/>
      <c r="G79" s="126"/>
      <c r="H79" s="127"/>
      <c r="I79" s="127"/>
      <c r="J79" s="8"/>
      <c r="K79" s="8">
        <v>18</v>
      </c>
      <c r="L79" s="8">
        <v>189814</v>
      </c>
      <c r="M79" s="8">
        <f t="shared" si="6"/>
        <v>189832</v>
      </c>
      <c r="N79" s="127"/>
      <c r="O79" s="128"/>
      <c r="P79" s="8">
        <v>1597</v>
      </c>
      <c r="Q79" s="8">
        <v>582</v>
      </c>
      <c r="R79" s="8"/>
      <c r="S79" s="8">
        <v>2976</v>
      </c>
      <c r="T79" s="8">
        <f t="shared" si="7"/>
        <v>5155</v>
      </c>
      <c r="U79" s="127"/>
      <c r="V79" s="8">
        <v>290</v>
      </c>
      <c r="W79" s="8"/>
      <c r="X79" s="8">
        <v>0</v>
      </c>
      <c r="Y79" s="8"/>
      <c r="Z79" s="8">
        <v>6093</v>
      </c>
      <c r="AA79" s="8">
        <v>61162</v>
      </c>
      <c r="AB79" s="8">
        <v>7966</v>
      </c>
      <c r="AC79" s="8">
        <f t="shared" si="8"/>
        <v>75221</v>
      </c>
      <c r="AD79" s="8"/>
    </row>
    <row r="80" spans="1:30" s="129" customFormat="1">
      <c r="A80" s="157"/>
      <c r="B80" s="2"/>
      <c r="C80" s="124" t="s">
        <v>306</v>
      </c>
      <c r="D80" s="125"/>
      <c r="E80" s="124"/>
      <c r="F80" s="126"/>
      <c r="G80" s="126"/>
      <c r="H80" s="127"/>
      <c r="I80" s="127"/>
      <c r="J80" s="8"/>
      <c r="K80" s="8">
        <v>11</v>
      </c>
      <c r="L80" s="8">
        <v>83741</v>
      </c>
      <c r="M80" s="8">
        <f t="shared" si="6"/>
        <v>83752</v>
      </c>
      <c r="N80" s="127"/>
      <c r="O80" s="128"/>
      <c r="P80" s="8">
        <v>1035</v>
      </c>
      <c r="Q80" s="8">
        <v>270</v>
      </c>
      <c r="R80" s="8"/>
      <c r="S80" s="8">
        <v>1318</v>
      </c>
      <c r="T80" s="8">
        <f t="shared" si="7"/>
        <v>2623</v>
      </c>
      <c r="U80" s="127"/>
      <c r="V80" s="8">
        <v>662</v>
      </c>
      <c r="W80" s="8"/>
      <c r="X80" s="8">
        <v>3</v>
      </c>
      <c r="Y80" s="8"/>
      <c r="Z80" s="8">
        <v>5354</v>
      </c>
      <c r="AA80" s="8">
        <v>12215</v>
      </c>
      <c r="AB80" s="8">
        <v>6203</v>
      </c>
      <c r="AC80" s="8">
        <f t="shared" si="8"/>
        <v>23772</v>
      </c>
      <c r="AD80" s="8"/>
    </row>
    <row r="81" spans="1:30" s="129" customFormat="1">
      <c r="A81" s="157"/>
      <c r="B81" s="2"/>
      <c r="C81" s="124" t="s">
        <v>307</v>
      </c>
      <c r="D81" s="125"/>
      <c r="E81" s="124"/>
      <c r="F81" s="126"/>
      <c r="G81" s="126"/>
      <c r="H81" s="127"/>
      <c r="I81" s="127"/>
      <c r="J81" s="8"/>
      <c r="K81" s="8">
        <v>11422</v>
      </c>
      <c r="L81" s="8">
        <v>239007</v>
      </c>
      <c r="M81" s="8">
        <f t="shared" si="6"/>
        <v>250429</v>
      </c>
      <c r="N81" s="127"/>
      <c r="O81" s="128"/>
      <c r="P81" s="8">
        <v>5836</v>
      </c>
      <c r="Q81" s="8">
        <v>1364</v>
      </c>
      <c r="R81" s="8"/>
      <c r="S81" s="8">
        <v>11148</v>
      </c>
      <c r="T81" s="8">
        <f t="shared" si="7"/>
        <v>18348</v>
      </c>
      <c r="U81" s="127"/>
      <c r="V81" s="8">
        <v>260</v>
      </c>
      <c r="W81" s="8"/>
      <c r="X81" s="8">
        <v>23</v>
      </c>
      <c r="Y81" s="8"/>
      <c r="Z81" s="8">
        <v>14997</v>
      </c>
      <c r="AA81" s="8">
        <v>8946</v>
      </c>
      <c r="AB81" s="8">
        <v>14984</v>
      </c>
      <c r="AC81" s="8">
        <f t="shared" si="8"/>
        <v>38927</v>
      </c>
      <c r="AD81" s="8"/>
    </row>
    <row r="82" spans="1:30" s="129" customFormat="1">
      <c r="A82" s="157"/>
      <c r="B82" s="2"/>
      <c r="C82" s="124" t="s">
        <v>308</v>
      </c>
      <c r="D82" s="125"/>
      <c r="E82" s="124"/>
      <c r="F82" s="126"/>
      <c r="G82" s="126"/>
      <c r="H82" s="127"/>
      <c r="I82" s="127"/>
      <c r="J82" s="8"/>
      <c r="K82" s="8">
        <v>0</v>
      </c>
      <c r="L82" s="8">
        <v>37874</v>
      </c>
      <c r="M82" s="8">
        <f t="shared" si="6"/>
        <v>37874</v>
      </c>
      <c r="N82" s="127"/>
      <c r="O82" s="128"/>
      <c r="P82" s="8">
        <v>173</v>
      </c>
      <c r="Q82" s="8">
        <v>126</v>
      </c>
      <c r="R82" s="8"/>
      <c r="S82" s="8">
        <v>608</v>
      </c>
      <c r="T82" s="8">
        <f t="shared" si="7"/>
        <v>907</v>
      </c>
      <c r="U82" s="127"/>
      <c r="V82" s="8">
        <v>229</v>
      </c>
      <c r="W82" s="8"/>
      <c r="X82" s="8">
        <v>0</v>
      </c>
      <c r="Y82" s="8"/>
      <c r="Z82" s="8">
        <v>1064</v>
      </c>
      <c r="AA82" s="8">
        <v>889</v>
      </c>
      <c r="AB82" s="8">
        <v>2712</v>
      </c>
      <c r="AC82" s="8">
        <f t="shared" si="8"/>
        <v>4665</v>
      </c>
      <c r="AD82" s="8"/>
    </row>
    <row r="83" spans="1:30" s="129" customFormat="1">
      <c r="A83" s="157"/>
      <c r="B83" s="2"/>
      <c r="C83" s="124" t="s">
        <v>309</v>
      </c>
      <c r="D83" s="125"/>
      <c r="E83" s="124"/>
      <c r="F83" s="126"/>
      <c r="G83" s="126"/>
      <c r="H83" s="127"/>
      <c r="I83" s="127"/>
      <c r="J83" s="8"/>
      <c r="K83" s="8">
        <v>0</v>
      </c>
      <c r="L83" s="8">
        <v>77739</v>
      </c>
      <c r="M83" s="8">
        <f t="shared" si="6"/>
        <v>77739</v>
      </c>
      <c r="N83" s="127"/>
      <c r="O83" s="128"/>
      <c r="P83" s="8">
        <v>294</v>
      </c>
      <c r="Q83" s="8">
        <v>61</v>
      </c>
      <c r="R83" s="8"/>
      <c r="S83" s="8">
        <v>470</v>
      </c>
      <c r="T83" s="8">
        <f t="shared" si="7"/>
        <v>825</v>
      </c>
      <c r="U83" s="127"/>
      <c r="V83" s="8">
        <v>21</v>
      </c>
      <c r="W83" s="8"/>
      <c r="X83" s="8">
        <v>0</v>
      </c>
      <c r="Y83" s="8"/>
      <c r="Z83" s="8">
        <v>1066</v>
      </c>
      <c r="AA83" s="8">
        <v>4764</v>
      </c>
      <c r="AB83" s="8">
        <v>780</v>
      </c>
      <c r="AC83" s="8">
        <f t="shared" si="8"/>
        <v>6610</v>
      </c>
      <c r="AD83" s="8"/>
    </row>
    <row r="84" spans="1:30" s="129" customFormat="1">
      <c r="A84" s="157"/>
      <c r="B84" s="2"/>
      <c r="C84" s="124" t="s">
        <v>310</v>
      </c>
      <c r="D84" s="125"/>
      <c r="E84" s="124"/>
      <c r="F84" s="126"/>
      <c r="G84" s="126"/>
      <c r="H84" s="127"/>
      <c r="I84" s="127"/>
      <c r="J84" s="8"/>
      <c r="K84" s="8">
        <v>7832</v>
      </c>
      <c r="L84" s="8">
        <v>77947</v>
      </c>
      <c r="M84" s="8">
        <f t="shared" si="6"/>
        <v>85779</v>
      </c>
      <c r="N84" s="127"/>
      <c r="O84" s="128"/>
      <c r="P84" s="8">
        <v>179</v>
      </c>
      <c r="Q84" s="8">
        <v>143</v>
      </c>
      <c r="R84" s="8"/>
      <c r="S84" s="8">
        <v>1271</v>
      </c>
      <c r="T84" s="8">
        <f t="shared" si="7"/>
        <v>1593</v>
      </c>
      <c r="U84" s="127"/>
      <c r="V84" s="8">
        <v>582</v>
      </c>
      <c r="W84" s="8"/>
      <c r="X84" s="8">
        <v>0</v>
      </c>
      <c r="Y84" s="8"/>
      <c r="Z84" s="8">
        <v>3091</v>
      </c>
      <c r="AA84" s="8">
        <v>14521</v>
      </c>
      <c r="AB84" s="8">
        <v>3900</v>
      </c>
      <c r="AC84" s="8">
        <f t="shared" si="8"/>
        <v>21512</v>
      </c>
      <c r="AD84" s="8"/>
    </row>
    <row r="85" spans="1:30" s="129" customFormat="1">
      <c r="A85" s="158"/>
      <c r="B85" s="2"/>
      <c r="C85" s="124" t="s">
        <v>311</v>
      </c>
      <c r="D85" s="125"/>
      <c r="E85" s="124"/>
      <c r="F85" s="126"/>
      <c r="G85" s="126"/>
      <c r="H85" s="127"/>
      <c r="I85" s="127"/>
      <c r="J85" s="8"/>
      <c r="K85" s="8">
        <v>6692</v>
      </c>
      <c r="L85" s="8">
        <v>83739</v>
      </c>
      <c r="M85" s="8">
        <f t="shared" si="6"/>
        <v>90431</v>
      </c>
      <c r="N85" s="127"/>
      <c r="O85" s="128"/>
      <c r="P85" s="8">
        <v>490</v>
      </c>
      <c r="Q85" s="8">
        <v>339</v>
      </c>
      <c r="R85" s="8"/>
      <c r="S85" s="8">
        <v>1166</v>
      </c>
      <c r="T85" s="8">
        <f t="shared" si="7"/>
        <v>1995</v>
      </c>
      <c r="U85" s="127"/>
      <c r="V85" s="8">
        <v>224</v>
      </c>
      <c r="W85" s="8"/>
      <c r="X85" s="8">
        <v>0</v>
      </c>
      <c r="Y85" s="8"/>
      <c r="Z85" s="8">
        <v>3769</v>
      </c>
      <c r="AA85" s="8">
        <v>15729</v>
      </c>
      <c r="AB85" s="8">
        <v>7486</v>
      </c>
      <c r="AC85" s="8">
        <f t="shared" si="8"/>
        <v>26984</v>
      </c>
      <c r="AD85" s="8"/>
    </row>
    <row r="86" spans="1:30" s="132" customFormat="1">
      <c r="A86" s="12" t="s">
        <v>11</v>
      </c>
      <c r="B86" s="12"/>
      <c r="C86" s="12"/>
      <c r="D86" s="9"/>
      <c r="E86" s="130"/>
      <c r="F86" s="9"/>
      <c r="G86" s="9"/>
      <c r="H86" s="9"/>
      <c r="I86" s="131"/>
      <c r="J86" s="3"/>
      <c r="K86" s="3">
        <f>SUM(K63:K85)</f>
        <v>123559</v>
      </c>
      <c r="L86" s="3">
        <f t="shared" ref="L86:AC86" si="9">SUM(L63:L85)</f>
        <v>2548292</v>
      </c>
      <c r="M86" s="3">
        <f t="shared" si="9"/>
        <v>2671851</v>
      </c>
      <c r="N86" s="3">
        <f t="shared" si="9"/>
        <v>0</v>
      </c>
      <c r="O86" s="3">
        <f t="shared" si="9"/>
        <v>0</v>
      </c>
      <c r="P86" s="3">
        <f t="shared" si="9"/>
        <v>27705</v>
      </c>
      <c r="Q86" s="3">
        <f t="shared" si="9"/>
        <v>11347</v>
      </c>
      <c r="R86" s="3">
        <f t="shared" si="9"/>
        <v>0</v>
      </c>
      <c r="S86" s="3">
        <f t="shared" si="9"/>
        <v>43402</v>
      </c>
      <c r="T86" s="3">
        <f t="shared" si="9"/>
        <v>82454</v>
      </c>
      <c r="U86" s="3">
        <f t="shared" si="9"/>
        <v>0</v>
      </c>
      <c r="V86" s="3">
        <f t="shared" si="9"/>
        <v>11357</v>
      </c>
      <c r="W86" s="3">
        <f t="shared" si="9"/>
        <v>0</v>
      </c>
      <c r="X86" s="3">
        <f t="shared" si="9"/>
        <v>171</v>
      </c>
      <c r="Y86" s="3">
        <f t="shared" si="9"/>
        <v>0</v>
      </c>
      <c r="Z86" s="3">
        <f t="shared" si="9"/>
        <v>126592</v>
      </c>
      <c r="AA86" s="3">
        <f t="shared" si="9"/>
        <v>329397</v>
      </c>
      <c r="AB86" s="3">
        <f t="shared" si="9"/>
        <v>142933</v>
      </c>
      <c r="AC86" s="3">
        <f t="shared" si="9"/>
        <v>598922</v>
      </c>
      <c r="AD86" s="3"/>
    </row>
    <row r="87" spans="1:30" s="129" customFormat="1">
      <c r="A87" s="156" t="s">
        <v>312</v>
      </c>
      <c r="B87" s="2"/>
      <c r="C87" s="124" t="s">
        <v>313</v>
      </c>
      <c r="D87" s="125"/>
      <c r="E87" s="124"/>
      <c r="F87" s="126"/>
      <c r="G87" s="126"/>
      <c r="H87" s="127"/>
      <c r="I87" s="127"/>
      <c r="J87" s="8"/>
      <c r="K87" s="8">
        <v>11497</v>
      </c>
      <c r="L87" s="8">
        <v>198559</v>
      </c>
      <c r="M87" s="8">
        <f t="shared" ref="M87:M104" si="10">K87+L87</f>
        <v>210056</v>
      </c>
      <c r="N87" s="127"/>
      <c r="O87" s="128"/>
      <c r="P87" s="8">
        <v>1896</v>
      </c>
      <c r="Q87" s="8">
        <v>191</v>
      </c>
      <c r="R87" s="8"/>
      <c r="S87" s="8">
        <v>2160</v>
      </c>
      <c r="T87" s="8">
        <f t="shared" si="7"/>
        <v>4247</v>
      </c>
      <c r="U87" s="127"/>
      <c r="V87" s="8">
        <v>1377</v>
      </c>
      <c r="W87" s="8"/>
      <c r="X87" s="8">
        <v>0</v>
      </c>
      <c r="Y87" s="8"/>
      <c r="Z87" s="8">
        <v>7545</v>
      </c>
      <c r="AA87" s="8">
        <v>27672</v>
      </c>
      <c r="AB87" s="8">
        <v>5724</v>
      </c>
      <c r="AC87" s="8">
        <f t="shared" ref="AC87:AC104" si="11">+AB87+AA87+Z87</f>
        <v>40941</v>
      </c>
      <c r="AD87" s="8"/>
    </row>
    <row r="88" spans="1:30" s="129" customFormat="1">
      <c r="A88" s="157"/>
      <c r="B88" s="2"/>
      <c r="C88" s="124" t="s">
        <v>314</v>
      </c>
      <c r="D88" s="125"/>
      <c r="E88" s="124"/>
      <c r="F88" s="126"/>
      <c r="G88" s="126"/>
      <c r="H88" s="127"/>
      <c r="I88" s="127"/>
      <c r="J88" s="8"/>
      <c r="K88" s="8">
        <v>9708</v>
      </c>
      <c r="L88" s="8">
        <v>123109</v>
      </c>
      <c r="M88" s="8">
        <f t="shared" si="10"/>
        <v>132817</v>
      </c>
      <c r="N88" s="127"/>
      <c r="O88" s="128"/>
      <c r="P88" s="8">
        <v>776</v>
      </c>
      <c r="Q88" s="8">
        <v>403</v>
      </c>
      <c r="R88" s="8"/>
      <c r="S88" s="8">
        <v>2200</v>
      </c>
      <c r="T88" s="8">
        <f t="shared" si="7"/>
        <v>3379</v>
      </c>
      <c r="U88" s="127"/>
      <c r="V88" s="8">
        <v>1184</v>
      </c>
      <c r="W88" s="8"/>
      <c r="X88" s="8">
        <v>2</v>
      </c>
      <c r="Y88" s="8"/>
      <c r="Z88" s="8">
        <v>5665</v>
      </c>
      <c r="AA88" s="8">
        <v>14197</v>
      </c>
      <c r="AB88" s="8">
        <v>8244</v>
      </c>
      <c r="AC88" s="8">
        <f t="shared" si="11"/>
        <v>28106</v>
      </c>
      <c r="AD88" s="8"/>
    </row>
    <row r="89" spans="1:30" s="129" customFormat="1">
      <c r="A89" s="157"/>
      <c r="B89" s="2"/>
      <c r="C89" s="124" t="s">
        <v>315</v>
      </c>
      <c r="D89" s="125"/>
      <c r="E89" s="124"/>
      <c r="F89" s="126"/>
      <c r="G89" s="126"/>
      <c r="H89" s="127"/>
      <c r="I89" s="127"/>
      <c r="J89" s="8"/>
      <c r="K89" s="8">
        <v>4465</v>
      </c>
      <c r="L89" s="8">
        <v>309672</v>
      </c>
      <c r="M89" s="8">
        <f t="shared" si="10"/>
        <v>314137</v>
      </c>
      <c r="N89" s="127"/>
      <c r="O89" s="128"/>
      <c r="P89" s="8">
        <v>726</v>
      </c>
      <c r="Q89" s="8">
        <v>963</v>
      </c>
      <c r="R89" s="8"/>
      <c r="S89" s="8">
        <v>1884</v>
      </c>
      <c r="T89" s="8">
        <f t="shared" si="7"/>
        <v>3573</v>
      </c>
      <c r="U89" s="127"/>
      <c r="V89" s="8">
        <v>2004</v>
      </c>
      <c r="W89" s="8"/>
      <c r="X89" s="8">
        <v>0</v>
      </c>
      <c r="Y89" s="8"/>
      <c r="Z89" s="8">
        <v>9697</v>
      </c>
      <c r="AA89" s="8">
        <v>31552</v>
      </c>
      <c r="AB89" s="8">
        <v>9788</v>
      </c>
      <c r="AC89" s="8">
        <f t="shared" si="11"/>
        <v>51037</v>
      </c>
      <c r="AD89" s="8"/>
    </row>
    <row r="90" spans="1:30" s="129" customFormat="1">
      <c r="A90" s="157"/>
      <c r="B90" s="2"/>
      <c r="C90" s="124" t="s">
        <v>316</v>
      </c>
      <c r="D90" s="125"/>
      <c r="E90" s="124"/>
      <c r="F90" s="126"/>
      <c r="G90" s="126"/>
      <c r="H90" s="127"/>
      <c r="I90" s="127"/>
      <c r="J90" s="8"/>
      <c r="K90" s="8">
        <v>4257</v>
      </c>
      <c r="L90" s="8">
        <v>52371</v>
      </c>
      <c r="M90" s="8">
        <f t="shared" si="10"/>
        <v>56628</v>
      </c>
      <c r="N90" s="127"/>
      <c r="O90" s="128"/>
      <c r="P90" s="8">
        <v>169</v>
      </c>
      <c r="Q90" s="8">
        <v>159</v>
      </c>
      <c r="R90" s="8"/>
      <c r="S90" s="8">
        <v>355</v>
      </c>
      <c r="T90" s="8">
        <f t="shared" si="7"/>
        <v>683</v>
      </c>
      <c r="U90" s="127"/>
      <c r="V90" s="8">
        <v>115</v>
      </c>
      <c r="W90" s="8"/>
      <c r="X90" s="8">
        <v>2</v>
      </c>
      <c r="Y90" s="8"/>
      <c r="Z90" s="8">
        <v>2082</v>
      </c>
      <c r="AA90" s="8">
        <v>2372</v>
      </c>
      <c r="AB90" s="8">
        <v>1401</v>
      </c>
      <c r="AC90" s="8">
        <f t="shared" si="11"/>
        <v>5855</v>
      </c>
      <c r="AD90" s="8"/>
    </row>
    <row r="91" spans="1:30" s="129" customFormat="1">
      <c r="A91" s="157"/>
      <c r="B91" s="2"/>
      <c r="C91" s="124" t="s">
        <v>317</v>
      </c>
      <c r="D91" s="125"/>
      <c r="E91" s="124"/>
      <c r="F91" s="126"/>
      <c r="G91" s="126"/>
      <c r="H91" s="127"/>
      <c r="I91" s="127"/>
      <c r="J91" s="8"/>
      <c r="K91" s="8">
        <v>10619</v>
      </c>
      <c r="L91" s="8">
        <v>456864</v>
      </c>
      <c r="M91" s="8">
        <f t="shared" si="10"/>
        <v>467483</v>
      </c>
      <c r="N91" s="127"/>
      <c r="O91" s="128"/>
      <c r="P91" s="8">
        <v>7162</v>
      </c>
      <c r="Q91" s="8">
        <v>1633</v>
      </c>
      <c r="R91" s="8"/>
      <c r="S91" s="8">
        <v>9105</v>
      </c>
      <c r="T91" s="8">
        <f t="shared" si="7"/>
        <v>17900</v>
      </c>
      <c r="U91" s="127"/>
      <c r="V91" s="8">
        <v>1193</v>
      </c>
      <c r="W91" s="8"/>
      <c r="X91" s="8">
        <v>17</v>
      </c>
      <c r="Y91" s="8"/>
      <c r="Z91" s="8">
        <v>26548</v>
      </c>
      <c r="AA91" s="8">
        <v>20485</v>
      </c>
      <c r="AB91" s="8">
        <v>17566</v>
      </c>
      <c r="AC91" s="8">
        <f t="shared" si="11"/>
        <v>64599</v>
      </c>
      <c r="AD91" s="8"/>
    </row>
    <row r="92" spans="1:30" s="129" customFormat="1">
      <c r="A92" s="157"/>
      <c r="B92" s="2"/>
      <c r="C92" s="124" t="s">
        <v>318</v>
      </c>
      <c r="D92" s="125"/>
      <c r="E92" s="124"/>
      <c r="F92" s="126"/>
      <c r="G92" s="126"/>
      <c r="H92" s="127"/>
      <c r="I92" s="127"/>
      <c r="J92" s="8"/>
      <c r="K92" s="8">
        <v>226</v>
      </c>
      <c r="L92" s="8">
        <v>172320</v>
      </c>
      <c r="M92" s="8">
        <f t="shared" si="10"/>
        <v>172546</v>
      </c>
      <c r="N92" s="127"/>
      <c r="O92" s="128"/>
      <c r="P92" s="8">
        <v>2354</v>
      </c>
      <c r="Q92" s="8">
        <v>350</v>
      </c>
      <c r="R92" s="8"/>
      <c r="S92" s="8">
        <v>2378</v>
      </c>
      <c r="T92" s="8">
        <f t="shared" si="7"/>
        <v>5082</v>
      </c>
      <c r="U92" s="127"/>
      <c r="V92" s="8">
        <v>1243</v>
      </c>
      <c r="W92" s="8"/>
      <c r="X92" s="8">
        <v>0</v>
      </c>
      <c r="Y92" s="8"/>
      <c r="Z92" s="8">
        <v>6271</v>
      </c>
      <c r="AA92" s="8">
        <v>13020</v>
      </c>
      <c r="AB92" s="8">
        <v>4755</v>
      </c>
      <c r="AC92" s="8">
        <f t="shared" si="11"/>
        <v>24046</v>
      </c>
      <c r="AD92" s="8"/>
    </row>
    <row r="93" spans="1:30" s="129" customFormat="1">
      <c r="A93" s="157"/>
      <c r="B93" s="2"/>
      <c r="C93" s="124" t="s">
        <v>319</v>
      </c>
      <c r="D93" s="125"/>
      <c r="E93" s="124"/>
      <c r="F93" s="126"/>
      <c r="G93" s="126"/>
      <c r="H93" s="127"/>
      <c r="I93" s="127"/>
      <c r="J93" s="8"/>
      <c r="K93" s="8">
        <v>5007</v>
      </c>
      <c r="L93" s="8">
        <v>85520</v>
      </c>
      <c r="M93" s="8">
        <f t="shared" si="10"/>
        <v>90527</v>
      </c>
      <c r="N93" s="127"/>
      <c r="O93" s="128"/>
      <c r="P93" s="8">
        <v>1165</v>
      </c>
      <c r="Q93" s="8">
        <v>766</v>
      </c>
      <c r="R93" s="8"/>
      <c r="S93" s="8">
        <v>1209</v>
      </c>
      <c r="T93" s="8">
        <f t="shared" si="7"/>
        <v>3140</v>
      </c>
      <c r="U93" s="127"/>
      <c r="V93" s="8">
        <v>598</v>
      </c>
      <c r="W93" s="8"/>
      <c r="X93" s="8">
        <v>0</v>
      </c>
      <c r="Y93" s="8"/>
      <c r="Z93" s="8">
        <v>2522</v>
      </c>
      <c r="AA93" s="8">
        <v>11812</v>
      </c>
      <c r="AB93" s="8">
        <v>1424</v>
      </c>
      <c r="AC93" s="8">
        <f t="shared" si="11"/>
        <v>15758</v>
      </c>
      <c r="AD93" s="8"/>
    </row>
    <row r="94" spans="1:30" s="129" customFormat="1">
      <c r="A94" s="157"/>
      <c r="B94" s="2"/>
      <c r="C94" s="124" t="s">
        <v>320</v>
      </c>
      <c r="D94" s="125"/>
      <c r="E94" s="124"/>
      <c r="F94" s="126"/>
      <c r="G94" s="126"/>
      <c r="H94" s="127"/>
      <c r="I94" s="127"/>
      <c r="J94" s="8"/>
      <c r="K94" s="8">
        <v>13815</v>
      </c>
      <c r="L94" s="8">
        <v>245501</v>
      </c>
      <c r="M94" s="8">
        <f t="shared" si="10"/>
        <v>259316</v>
      </c>
      <c r="N94" s="127"/>
      <c r="O94" s="128"/>
      <c r="P94" s="8">
        <v>1266</v>
      </c>
      <c r="Q94" s="8">
        <v>2947</v>
      </c>
      <c r="R94" s="8"/>
      <c r="S94" s="8">
        <v>5945</v>
      </c>
      <c r="T94" s="8">
        <f t="shared" si="7"/>
        <v>10158</v>
      </c>
      <c r="U94" s="127"/>
      <c r="V94" s="8">
        <v>875</v>
      </c>
      <c r="W94" s="8"/>
      <c r="X94" s="8">
        <v>0</v>
      </c>
      <c r="Y94" s="8"/>
      <c r="Z94" s="8">
        <v>18221</v>
      </c>
      <c r="AA94" s="8">
        <v>18390</v>
      </c>
      <c r="AB94" s="8">
        <v>18827</v>
      </c>
      <c r="AC94" s="8">
        <f t="shared" si="11"/>
        <v>55438</v>
      </c>
      <c r="AD94" s="8"/>
    </row>
    <row r="95" spans="1:30" s="129" customFormat="1">
      <c r="A95" s="157"/>
      <c r="B95" s="2"/>
      <c r="C95" s="124" t="s">
        <v>321</v>
      </c>
      <c r="D95" s="125"/>
      <c r="E95" s="124"/>
      <c r="F95" s="126"/>
      <c r="G95" s="126"/>
      <c r="H95" s="127"/>
      <c r="I95" s="127"/>
      <c r="J95" s="8"/>
      <c r="K95" s="8">
        <v>12777</v>
      </c>
      <c r="L95" s="8">
        <v>67676</v>
      </c>
      <c r="M95" s="8">
        <f t="shared" si="10"/>
        <v>80453</v>
      </c>
      <c r="N95" s="127"/>
      <c r="O95" s="128"/>
      <c r="P95" s="8">
        <v>2683</v>
      </c>
      <c r="Q95" s="8">
        <v>137</v>
      </c>
      <c r="R95" s="8"/>
      <c r="S95" s="8">
        <v>3419</v>
      </c>
      <c r="T95" s="8">
        <f t="shared" si="7"/>
        <v>6239</v>
      </c>
      <c r="U95" s="127"/>
      <c r="V95" s="8">
        <v>362</v>
      </c>
      <c r="W95" s="8"/>
      <c r="X95" s="8">
        <v>0</v>
      </c>
      <c r="Y95" s="8"/>
      <c r="Z95" s="8">
        <v>1431</v>
      </c>
      <c r="AA95" s="8">
        <v>5614</v>
      </c>
      <c r="AB95" s="8">
        <v>2353</v>
      </c>
      <c r="AC95" s="8">
        <f t="shared" si="11"/>
        <v>9398</v>
      </c>
      <c r="AD95" s="8"/>
    </row>
    <row r="96" spans="1:30" s="129" customFormat="1">
      <c r="A96" s="157"/>
      <c r="B96" s="2"/>
      <c r="C96" s="124" t="s">
        <v>279</v>
      </c>
      <c r="D96" s="125" t="s">
        <v>322</v>
      </c>
      <c r="E96" s="124"/>
      <c r="F96" s="126"/>
      <c r="G96" s="126"/>
      <c r="H96" s="127"/>
      <c r="I96" s="127"/>
      <c r="J96" s="8"/>
      <c r="K96" s="8"/>
      <c r="L96" s="8"/>
      <c r="M96" s="8">
        <f t="shared" si="10"/>
        <v>0</v>
      </c>
      <c r="N96" s="127"/>
      <c r="O96" s="128"/>
      <c r="P96" s="8"/>
      <c r="Q96" s="8"/>
      <c r="R96" s="8"/>
      <c r="S96" s="8"/>
      <c r="T96" s="8">
        <f t="shared" si="7"/>
        <v>0</v>
      </c>
      <c r="U96" s="127"/>
      <c r="V96" s="8"/>
      <c r="W96" s="8"/>
      <c r="X96" s="8"/>
      <c r="Y96" s="8"/>
      <c r="Z96" s="8"/>
      <c r="AA96" s="8"/>
      <c r="AB96" s="8"/>
      <c r="AC96" s="8">
        <f t="shared" si="11"/>
        <v>0</v>
      </c>
      <c r="AD96" s="8"/>
    </row>
    <row r="97" spans="1:30" s="129" customFormat="1">
      <c r="A97" s="157"/>
      <c r="B97" s="2"/>
      <c r="C97" s="124" t="s">
        <v>323</v>
      </c>
      <c r="D97" s="125"/>
      <c r="E97" s="124"/>
      <c r="F97" s="126"/>
      <c r="G97" s="126"/>
      <c r="H97" s="127"/>
      <c r="I97" s="127"/>
      <c r="J97" s="8"/>
      <c r="K97" s="8">
        <v>256</v>
      </c>
      <c r="L97" s="8">
        <v>166214</v>
      </c>
      <c r="M97" s="8">
        <f t="shared" si="10"/>
        <v>166470</v>
      </c>
      <c r="N97" s="127"/>
      <c r="O97" s="128"/>
      <c r="P97" s="8">
        <v>2558</v>
      </c>
      <c r="Q97" s="8">
        <v>454</v>
      </c>
      <c r="R97" s="8"/>
      <c r="S97" s="8">
        <v>2919</v>
      </c>
      <c r="T97" s="8">
        <f t="shared" si="7"/>
        <v>5931</v>
      </c>
      <c r="U97" s="127"/>
      <c r="V97" s="8">
        <v>312</v>
      </c>
      <c r="W97" s="8"/>
      <c r="X97" s="8">
        <v>1</v>
      </c>
      <c r="Y97" s="8"/>
      <c r="Z97" s="8">
        <v>8248</v>
      </c>
      <c r="AA97" s="8">
        <v>8705</v>
      </c>
      <c r="AB97" s="8">
        <v>16760</v>
      </c>
      <c r="AC97" s="8">
        <f t="shared" si="11"/>
        <v>33713</v>
      </c>
      <c r="AD97" s="8"/>
    </row>
    <row r="98" spans="1:30" s="129" customFormat="1">
      <c r="A98" s="157"/>
      <c r="B98" s="2"/>
      <c r="C98" s="124" t="s">
        <v>324</v>
      </c>
      <c r="D98" s="125"/>
      <c r="E98" s="124"/>
      <c r="F98" s="126"/>
      <c r="G98" s="126"/>
      <c r="H98" s="127"/>
      <c r="I98" s="127"/>
      <c r="J98" s="8"/>
      <c r="K98" s="8">
        <v>14184</v>
      </c>
      <c r="L98" s="8">
        <v>69813</v>
      </c>
      <c r="M98" s="8">
        <f t="shared" si="10"/>
        <v>83997</v>
      </c>
      <c r="N98" s="127"/>
      <c r="O98" s="128"/>
      <c r="P98" s="8">
        <v>226</v>
      </c>
      <c r="Q98" s="8">
        <v>156</v>
      </c>
      <c r="R98" s="8"/>
      <c r="S98" s="8">
        <v>436</v>
      </c>
      <c r="T98" s="8">
        <f t="shared" si="7"/>
        <v>818</v>
      </c>
      <c r="U98" s="127"/>
      <c r="V98" s="8">
        <v>305</v>
      </c>
      <c r="W98" s="8"/>
      <c r="X98" s="8">
        <v>0</v>
      </c>
      <c r="Y98" s="8"/>
      <c r="Z98" s="8">
        <v>5223</v>
      </c>
      <c r="AA98" s="8">
        <v>13666</v>
      </c>
      <c r="AB98" s="8">
        <v>2734</v>
      </c>
      <c r="AC98" s="8">
        <f t="shared" si="11"/>
        <v>21623</v>
      </c>
      <c r="AD98" s="8"/>
    </row>
    <row r="99" spans="1:30" s="129" customFormat="1">
      <c r="A99" s="157"/>
      <c r="B99" s="2"/>
      <c r="C99" s="124" t="s">
        <v>325</v>
      </c>
      <c r="D99" s="125"/>
      <c r="E99" s="124"/>
      <c r="F99" s="126"/>
      <c r="G99" s="126"/>
      <c r="H99" s="127"/>
      <c r="I99" s="127"/>
      <c r="J99" s="8"/>
      <c r="K99" s="8">
        <v>10651</v>
      </c>
      <c r="L99" s="8">
        <v>174672</v>
      </c>
      <c r="M99" s="8">
        <f t="shared" si="10"/>
        <v>185323</v>
      </c>
      <c r="N99" s="127"/>
      <c r="O99" s="128"/>
      <c r="P99" s="8">
        <v>557</v>
      </c>
      <c r="Q99" s="8">
        <v>340</v>
      </c>
      <c r="R99" s="8"/>
      <c r="S99" s="8">
        <v>1235</v>
      </c>
      <c r="T99" s="8">
        <f t="shared" si="7"/>
        <v>2132</v>
      </c>
      <c r="U99" s="127"/>
      <c r="V99" s="8">
        <v>1119</v>
      </c>
      <c r="W99" s="8"/>
      <c r="X99" s="8">
        <v>1</v>
      </c>
      <c r="Y99" s="8"/>
      <c r="Z99" s="8">
        <v>6629</v>
      </c>
      <c r="AA99" s="8">
        <v>22433</v>
      </c>
      <c r="AB99" s="8">
        <v>7010</v>
      </c>
      <c r="AC99" s="8">
        <f t="shared" si="11"/>
        <v>36072</v>
      </c>
      <c r="AD99" s="8"/>
    </row>
    <row r="100" spans="1:30" s="129" customFormat="1">
      <c r="A100" s="157"/>
      <c r="B100" s="2"/>
      <c r="C100" s="124" t="s">
        <v>304</v>
      </c>
      <c r="D100" s="125"/>
      <c r="E100" s="124"/>
      <c r="F100" s="126"/>
      <c r="G100" s="126"/>
      <c r="H100" s="127"/>
      <c r="I100" s="127"/>
      <c r="J100" s="8"/>
      <c r="K100" s="8">
        <v>15295</v>
      </c>
      <c r="L100" s="8">
        <v>179490</v>
      </c>
      <c r="M100" s="8">
        <f t="shared" si="10"/>
        <v>194785</v>
      </c>
      <c r="N100" s="127"/>
      <c r="O100" s="128"/>
      <c r="P100" s="8">
        <v>821</v>
      </c>
      <c r="Q100" s="8">
        <v>261</v>
      </c>
      <c r="R100" s="8"/>
      <c r="S100" s="8">
        <v>1147</v>
      </c>
      <c r="T100" s="8">
        <f t="shared" si="7"/>
        <v>2229</v>
      </c>
      <c r="U100" s="127"/>
      <c r="V100" s="8">
        <v>1053</v>
      </c>
      <c r="W100" s="8"/>
      <c r="X100" s="8">
        <v>0</v>
      </c>
      <c r="Y100" s="8"/>
      <c r="Z100" s="8">
        <v>6150</v>
      </c>
      <c r="AA100" s="8">
        <v>14080</v>
      </c>
      <c r="AB100" s="8">
        <v>1435</v>
      </c>
      <c r="AC100" s="8">
        <f t="shared" si="11"/>
        <v>21665</v>
      </c>
      <c r="AD100" s="8"/>
    </row>
    <row r="101" spans="1:30" s="129" customFormat="1">
      <c r="A101" s="157"/>
      <c r="B101" s="2"/>
      <c r="C101" s="124" t="s">
        <v>326</v>
      </c>
      <c r="D101" s="125"/>
      <c r="E101" s="124"/>
      <c r="F101" s="126"/>
      <c r="G101" s="126"/>
      <c r="H101" s="127"/>
      <c r="I101" s="127"/>
      <c r="J101" s="8"/>
      <c r="K101" s="8">
        <v>3967</v>
      </c>
      <c r="L101" s="8">
        <v>95015</v>
      </c>
      <c r="M101" s="8">
        <f t="shared" si="10"/>
        <v>98982</v>
      </c>
      <c r="N101" s="127"/>
      <c r="O101" s="128"/>
      <c r="P101" s="8">
        <v>1683</v>
      </c>
      <c r="Q101" s="8">
        <v>690</v>
      </c>
      <c r="R101" s="8"/>
      <c r="S101" s="8">
        <v>2054</v>
      </c>
      <c r="T101" s="8">
        <f t="shared" si="7"/>
        <v>4427</v>
      </c>
      <c r="U101" s="127"/>
      <c r="V101" s="8">
        <v>561</v>
      </c>
      <c r="W101" s="8"/>
      <c r="X101" s="8">
        <v>7</v>
      </c>
      <c r="Y101" s="8"/>
      <c r="Z101" s="8">
        <v>4073</v>
      </c>
      <c r="AA101" s="8">
        <v>5660</v>
      </c>
      <c r="AB101" s="8">
        <v>4549</v>
      </c>
      <c r="AC101" s="8">
        <f t="shared" si="11"/>
        <v>14282</v>
      </c>
      <c r="AD101" s="8"/>
    </row>
    <row r="102" spans="1:30" s="129" customFormat="1">
      <c r="A102" s="157"/>
      <c r="B102" s="2"/>
      <c r="C102" s="124" t="s">
        <v>327</v>
      </c>
      <c r="D102" s="125"/>
      <c r="E102" s="124"/>
      <c r="F102" s="126"/>
      <c r="G102" s="126"/>
      <c r="H102" s="127"/>
      <c r="I102" s="127"/>
      <c r="J102" s="8"/>
      <c r="K102" s="8">
        <v>11857</v>
      </c>
      <c r="L102" s="8">
        <v>202230</v>
      </c>
      <c r="M102" s="8">
        <f t="shared" si="10"/>
        <v>214087</v>
      </c>
      <c r="N102" s="127"/>
      <c r="O102" s="128"/>
      <c r="P102" s="8">
        <v>1102</v>
      </c>
      <c r="Q102" s="8">
        <v>1616</v>
      </c>
      <c r="R102" s="8"/>
      <c r="S102" s="8">
        <v>2584</v>
      </c>
      <c r="T102" s="8">
        <f t="shared" si="7"/>
        <v>5302</v>
      </c>
      <c r="U102" s="127"/>
      <c r="V102" s="8">
        <v>1448</v>
      </c>
      <c r="W102" s="8"/>
      <c r="X102" s="8">
        <v>0</v>
      </c>
      <c r="Y102" s="8"/>
      <c r="Z102" s="8">
        <v>13968</v>
      </c>
      <c r="AA102" s="8">
        <v>30085</v>
      </c>
      <c r="AB102" s="8">
        <v>8714</v>
      </c>
      <c r="AC102" s="8">
        <f t="shared" si="11"/>
        <v>52767</v>
      </c>
      <c r="AD102" s="8"/>
    </row>
    <row r="103" spans="1:30" s="129" customFormat="1">
      <c r="A103" s="157"/>
      <c r="B103" s="2"/>
      <c r="C103" s="124" t="s">
        <v>328</v>
      </c>
      <c r="D103" s="125"/>
      <c r="E103" s="124"/>
      <c r="F103" s="126"/>
      <c r="G103" s="126"/>
      <c r="H103" s="127"/>
      <c r="I103" s="127"/>
      <c r="J103" s="8"/>
      <c r="K103" s="8">
        <v>20348</v>
      </c>
      <c r="L103" s="8">
        <v>88528</v>
      </c>
      <c r="M103" s="8">
        <f t="shared" si="10"/>
        <v>108876</v>
      </c>
      <c r="N103" s="127"/>
      <c r="O103" s="128"/>
      <c r="P103" s="8">
        <v>241</v>
      </c>
      <c r="Q103" s="8">
        <v>140</v>
      </c>
      <c r="R103" s="8"/>
      <c r="S103" s="8">
        <v>719</v>
      </c>
      <c r="T103" s="8">
        <f t="shared" si="7"/>
        <v>1100</v>
      </c>
      <c r="U103" s="127"/>
      <c r="V103" s="8">
        <v>651</v>
      </c>
      <c r="W103" s="8"/>
      <c r="X103" s="8">
        <v>0</v>
      </c>
      <c r="Y103" s="8"/>
      <c r="Z103" s="8">
        <v>3954</v>
      </c>
      <c r="AA103" s="8">
        <v>7193</v>
      </c>
      <c r="AB103" s="8">
        <v>1658</v>
      </c>
      <c r="AC103" s="8">
        <f t="shared" si="11"/>
        <v>12805</v>
      </c>
      <c r="AD103" s="8"/>
    </row>
    <row r="104" spans="1:30" s="129" customFormat="1">
      <c r="A104" s="158"/>
      <c r="B104" s="2"/>
      <c r="C104" s="124" t="s">
        <v>329</v>
      </c>
      <c r="D104" s="125"/>
      <c r="E104" s="124"/>
      <c r="F104" s="126"/>
      <c r="G104" s="126"/>
      <c r="H104" s="127"/>
      <c r="I104" s="127"/>
      <c r="J104" s="8"/>
      <c r="K104" s="8">
        <v>5676</v>
      </c>
      <c r="L104" s="8">
        <v>61510</v>
      </c>
      <c r="M104" s="8">
        <f t="shared" si="10"/>
        <v>67186</v>
      </c>
      <c r="N104" s="127"/>
      <c r="O104" s="128"/>
      <c r="P104" s="8">
        <v>213</v>
      </c>
      <c r="Q104" s="8">
        <v>144</v>
      </c>
      <c r="R104" s="8"/>
      <c r="S104" s="8">
        <v>315</v>
      </c>
      <c r="T104" s="8">
        <f t="shared" si="7"/>
        <v>672</v>
      </c>
      <c r="U104" s="127"/>
      <c r="V104" s="8">
        <v>1007</v>
      </c>
      <c r="W104" s="8"/>
      <c r="X104" s="8">
        <v>0</v>
      </c>
      <c r="Y104" s="8"/>
      <c r="Z104" s="8">
        <v>3306</v>
      </c>
      <c r="AA104" s="8">
        <v>12290</v>
      </c>
      <c r="AB104" s="8">
        <v>1217</v>
      </c>
      <c r="AC104" s="8">
        <f t="shared" si="11"/>
        <v>16813</v>
      </c>
      <c r="AD104" s="8"/>
    </row>
    <row r="105" spans="1:30" s="132" customFormat="1">
      <c r="A105" s="12" t="s">
        <v>11</v>
      </c>
      <c r="B105" s="12"/>
      <c r="C105" s="12"/>
      <c r="D105" s="9"/>
      <c r="E105" s="130"/>
      <c r="F105" s="9"/>
      <c r="G105" s="9"/>
      <c r="H105" s="9"/>
      <c r="I105" s="131"/>
      <c r="J105" s="3"/>
      <c r="K105" s="3">
        <f>SUM(K87:K104)</f>
        <v>154605</v>
      </c>
      <c r="L105" s="3">
        <f t="shared" ref="L105:AC105" si="12">SUM(L87:L104)</f>
        <v>2749064</v>
      </c>
      <c r="M105" s="3">
        <f t="shared" si="12"/>
        <v>2903669</v>
      </c>
      <c r="N105" s="3">
        <f t="shared" si="12"/>
        <v>0</v>
      </c>
      <c r="O105" s="3">
        <f t="shared" si="12"/>
        <v>0</v>
      </c>
      <c r="P105" s="3">
        <f t="shared" si="12"/>
        <v>25598</v>
      </c>
      <c r="Q105" s="3">
        <f t="shared" si="12"/>
        <v>11350</v>
      </c>
      <c r="R105" s="3">
        <f t="shared" si="12"/>
        <v>0</v>
      </c>
      <c r="S105" s="3">
        <f t="shared" si="12"/>
        <v>40064</v>
      </c>
      <c r="T105" s="3">
        <f t="shared" si="12"/>
        <v>77012</v>
      </c>
      <c r="U105" s="3">
        <f t="shared" si="12"/>
        <v>0</v>
      </c>
      <c r="V105" s="3">
        <f t="shared" si="12"/>
        <v>15407</v>
      </c>
      <c r="W105" s="3">
        <f t="shared" si="12"/>
        <v>0</v>
      </c>
      <c r="X105" s="3">
        <f t="shared" si="12"/>
        <v>30</v>
      </c>
      <c r="Y105" s="3">
        <f t="shared" si="12"/>
        <v>0</v>
      </c>
      <c r="Z105" s="3">
        <f t="shared" si="12"/>
        <v>131533</v>
      </c>
      <c r="AA105" s="3">
        <f t="shared" si="12"/>
        <v>259226</v>
      </c>
      <c r="AB105" s="3">
        <f t="shared" si="12"/>
        <v>114159</v>
      </c>
      <c r="AC105" s="3">
        <f t="shared" si="12"/>
        <v>504918</v>
      </c>
      <c r="AD105" s="3"/>
    </row>
    <row r="106" spans="1:30" s="129" customFormat="1">
      <c r="A106" s="156" t="s">
        <v>330</v>
      </c>
      <c r="B106" s="2"/>
      <c r="C106" s="124" t="s">
        <v>331</v>
      </c>
      <c r="D106" s="125"/>
      <c r="E106" s="124"/>
      <c r="F106" s="126"/>
      <c r="G106" s="126"/>
      <c r="H106" s="127"/>
      <c r="I106" s="127"/>
      <c r="J106" s="8"/>
      <c r="K106" s="8">
        <v>6309</v>
      </c>
      <c r="L106" s="8">
        <v>126025</v>
      </c>
      <c r="M106" s="8">
        <f t="shared" ref="M106:M169" si="13">K106+L106</f>
        <v>132334</v>
      </c>
      <c r="N106" s="127"/>
      <c r="O106" s="128"/>
      <c r="P106" s="8">
        <v>509</v>
      </c>
      <c r="Q106" s="8">
        <v>215</v>
      </c>
      <c r="R106" s="8"/>
      <c r="S106" s="8">
        <v>767</v>
      </c>
      <c r="T106" s="8">
        <f t="shared" si="7"/>
        <v>1491</v>
      </c>
      <c r="U106" s="127"/>
      <c r="V106" s="8">
        <v>418</v>
      </c>
      <c r="W106" s="8"/>
      <c r="X106" s="8">
        <v>4</v>
      </c>
      <c r="Y106" s="8"/>
      <c r="Z106" s="8">
        <v>3941</v>
      </c>
      <c r="AA106" s="8">
        <v>6991</v>
      </c>
      <c r="AB106" s="8">
        <v>6798</v>
      </c>
      <c r="AC106" s="8">
        <f t="shared" ref="AC106:AC121" si="14">+AB106+AA106+Z106</f>
        <v>17730</v>
      </c>
      <c r="AD106" s="8"/>
    </row>
    <row r="107" spans="1:30" s="129" customFormat="1">
      <c r="A107" s="157"/>
      <c r="B107" s="2"/>
      <c r="C107" s="124" t="s">
        <v>332</v>
      </c>
      <c r="D107" s="125"/>
      <c r="E107" s="124"/>
      <c r="F107" s="126"/>
      <c r="G107" s="126"/>
      <c r="H107" s="127"/>
      <c r="I107" s="127"/>
      <c r="J107" s="8"/>
      <c r="K107" s="8">
        <v>15354</v>
      </c>
      <c r="L107" s="8">
        <v>137273</v>
      </c>
      <c r="M107" s="8">
        <f t="shared" si="13"/>
        <v>152627</v>
      </c>
      <c r="N107" s="127"/>
      <c r="O107" s="128"/>
      <c r="P107" s="8">
        <v>556</v>
      </c>
      <c r="Q107" s="8">
        <v>202</v>
      </c>
      <c r="R107" s="8"/>
      <c r="S107" s="8">
        <v>1326</v>
      </c>
      <c r="T107" s="8">
        <f t="shared" si="7"/>
        <v>2084</v>
      </c>
      <c r="U107" s="127"/>
      <c r="V107" s="8">
        <v>575</v>
      </c>
      <c r="W107" s="8"/>
      <c r="X107" s="8">
        <v>0</v>
      </c>
      <c r="Y107" s="8"/>
      <c r="Z107" s="8">
        <v>5266</v>
      </c>
      <c r="AA107" s="8">
        <v>12017</v>
      </c>
      <c r="AB107" s="8">
        <v>5073</v>
      </c>
      <c r="AC107" s="8">
        <f t="shared" si="14"/>
        <v>22356</v>
      </c>
      <c r="AD107" s="8"/>
    </row>
    <row r="108" spans="1:30" s="129" customFormat="1">
      <c r="A108" s="157"/>
      <c r="B108" s="2"/>
      <c r="C108" s="124" t="s">
        <v>333</v>
      </c>
      <c r="D108" s="125"/>
      <c r="E108" s="124"/>
      <c r="F108" s="126"/>
      <c r="G108" s="126"/>
      <c r="H108" s="127"/>
      <c r="I108" s="127"/>
      <c r="J108" s="8"/>
      <c r="K108" s="8">
        <v>17832</v>
      </c>
      <c r="L108" s="8">
        <v>140647</v>
      </c>
      <c r="M108" s="8">
        <f t="shared" si="13"/>
        <v>158479</v>
      </c>
      <c r="N108" s="127"/>
      <c r="O108" s="128"/>
      <c r="P108" s="8">
        <v>460</v>
      </c>
      <c r="Q108" s="8">
        <v>434</v>
      </c>
      <c r="R108" s="8"/>
      <c r="S108" s="8">
        <v>966</v>
      </c>
      <c r="T108" s="8">
        <f t="shared" si="7"/>
        <v>1860</v>
      </c>
      <c r="U108" s="127"/>
      <c r="V108" s="8">
        <v>981</v>
      </c>
      <c r="W108" s="8"/>
      <c r="X108" s="8">
        <v>0</v>
      </c>
      <c r="Y108" s="8"/>
      <c r="Z108" s="8">
        <v>7097</v>
      </c>
      <c r="AA108" s="8">
        <v>19953</v>
      </c>
      <c r="AB108" s="8">
        <v>9143</v>
      </c>
      <c r="AC108" s="8">
        <f t="shared" si="14"/>
        <v>36193</v>
      </c>
      <c r="AD108" s="8"/>
    </row>
    <row r="109" spans="1:30" s="129" customFormat="1">
      <c r="A109" s="157"/>
      <c r="B109" s="2"/>
      <c r="C109" s="124" t="s">
        <v>334</v>
      </c>
      <c r="D109" s="125"/>
      <c r="E109" s="124"/>
      <c r="F109" s="126"/>
      <c r="G109" s="126"/>
      <c r="H109" s="127"/>
      <c r="I109" s="127"/>
      <c r="J109" s="8"/>
      <c r="K109" s="8">
        <v>2706</v>
      </c>
      <c r="L109" s="8">
        <v>61969</v>
      </c>
      <c r="M109" s="8">
        <f t="shared" si="13"/>
        <v>64675</v>
      </c>
      <c r="N109" s="127"/>
      <c r="O109" s="128"/>
      <c r="P109" s="8">
        <v>350</v>
      </c>
      <c r="Q109" s="8">
        <v>1186</v>
      </c>
      <c r="R109" s="8"/>
      <c r="S109" s="8">
        <v>827</v>
      </c>
      <c r="T109" s="8">
        <f t="shared" si="7"/>
        <v>2363</v>
      </c>
      <c r="U109" s="127"/>
      <c r="V109" s="8">
        <v>829</v>
      </c>
      <c r="W109" s="8"/>
      <c r="X109" s="8">
        <v>0</v>
      </c>
      <c r="Y109" s="8"/>
      <c r="Z109" s="8">
        <v>2971</v>
      </c>
      <c r="AA109" s="8">
        <v>13214</v>
      </c>
      <c r="AB109" s="8">
        <v>3302</v>
      </c>
      <c r="AC109" s="8">
        <f t="shared" si="14"/>
        <v>19487</v>
      </c>
      <c r="AD109" s="8"/>
    </row>
    <row r="110" spans="1:30" s="129" customFormat="1">
      <c r="A110" s="157"/>
      <c r="B110" s="2"/>
      <c r="C110" s="124" t="s">
        <v>335</v>
      </c>
      <c r="D110" s="125"/>
      <c r="E110" s="124"/>
      <c r="F110" s="126"/>
      <c r="G110" s="126"/>
      <c r="H110" s="127"/>
      <c r="I110" s="127"/>
      <c r="J110" s="8"/>
      <c r="K110" s="8">
        <v>1420</v>
      </c>
      <c r="L110" s="8">
        <v>120004</v>
      </c>
      <c r="M110" s="8">
        <f t="shared" si="13"/>
        <v>121424</v>
      </c>
      <c r="N110" s="127"/>
      <c r="O110" s="128"/>
      <c r="P110" s="8">
        <v>512</v>
      </c>
      <c r="Q110" s="8">
        <v>3665</v>
      </c>
      <c r="R110" s="8"/>
      <c r="S110" s="8">
        <v>1465</v>
      </c>
      <c r="T110" s="8">
        <f t="shared" si="7"/>
        <v>5642</v>
      </c>
      <c r="U110" s="127"/>
      <c r="V110" s="8">
        <v>355</v>
      </c>
      <c r="W110" s="8"/>
      <c r="X110" s="8">
        <v>0</v>
      </c>
      <c r="Y110" s="8"/>
      <c r="Z110" s="8">
        <v>11374</v>
      </c>
      <c r="AA110" s="8">
        <v>16531</v>
      </c>
      <c r="AB110" s="8">
        <v>18035</v>
      </c>
      <c r="AC110" s="8">
        <f t="shared" si="14"/>
        <v>45940</v>
      </c>
      <c r="AD110" s="8"/>
    </row>
    <row r="111" spans="1:30" s="129" customFormat="1">
      <c r="A111" s="157"/>
      <c r="B111" s="2"/>
      <c r="C111" s="124" t="s">
        <v>336</v>
      </c>
      <c r="D111" s="125"/>
      <c r="E111" s="124"/>
      <c r="F111" s="126"/>
      <c r="G111" s="126"/>
      <c r="H111" s="127"/>
      <c r="I111" s="127"/>
      <c r="J111" s="8"/>
      <c r="K111" s="8">
        <v>11540</v>
      </c>
      <c r="L111" s="8">
        <v>73985</v>
      </c>
      <c r="M111" s="8">
        <f t="shared" si="13"/>
        <v>85525</v>
      </c>
      <c r="N111" s="127"/>
      <c r="O111" s="128"/>
      <c r="P111" s="8">
        <v>121</v>
      </c>
      <c r="Q111" s="8">
        <v>330</v>
      </c>
      <c r="R111" s="8"/>
      <c r="S111" s="8">
        <v>267</v>
      </c>
      <c r="T111" s="8">
        <f t="shared" si="7"/>
        <v>718</v>
      </c>
      <c r="U111" s="127"/>
      <c r="V111" s="8">
        <v>287</v>
      </c>
      <c r="W111" s="8"/>
      <c r="X111" s="8">
        <v>0</v>
      </c>
      <c r="Y111" s="8"/>
      <c r="Z111" s="8">
        <v>11029</v>
      </c>
      <c r="AA111" s="8">
        <v>5257</v>
      </c>
      <c r="AB111" s="8">
        <v>3744</v>
      </c>
      <c r="AC111" s="8">
        <f t="shared" si="14"/>
        <v>20030</v>
      </c>
      <c r="AD111" s="8"/>
    </row>
    <row r="112" spans="1:30" s="129" customFormat="1">
      <c r="A112" s="157"/>
      <c r="B112" s="2"/>
      <c r="C112" s="124" t="s">
        <v>337</v>
      </c>
      <c r="D112" s="125"/>
      <c r="E112" s="124"/>
      <c r="F112" s="126"/>
      <c r="G112" s="126"/>
      <c r="H112" s="127"/>
      <c r="I112" s="127"/>
      <c r="J112" s="8"/>
      <c r="K112" s="8">
        <v>897</v>
      </c>
      <c r="L112" s="8">
        <v>55088</v>
      </c>
      <c r="M112" s="8">
        <f t="shared" si="13"/>
        <v>55985</v>
      </c>
      <c r="N112" s="127"/>
      <c r="O112" s="128"/>
      <c r="P112" s="8">
        <v>172</v>
      </c>
      <c r="Q112" s="8">
        <v>66</v>
      </c>
      <c r="R112" s="8"/>
      <c r="S112" s="8">
        <v>252</v>
      </c>
      <c r="T112" s="8">
        <f t="shared" si="7"/>
        <v>490</v>
      </c>
      <c r="U112" s="127"/>
      <c r="V112" s="8">
        <v>600</v>
      </c>
      <c r="W112" s="8"/>
      <c r="X112" s="8">
        <v>0</v>
      </c>
      <c r="Y112" s="8"/>
      <c r="Z112" s="8">
        <v>6960</v>
      </c>
      <c r="AA112" s="8">
        <v>8242</v>
      </c>
      <c r="AB112" s="8">
        <v>597</v>
      </c>
      <c r="AC112" s="8">
        <f t="shared" si="14"/>
        <v>15799</v>
      </c>
      <c r="AD112" s="8"/>
    </row>
    <row r="113" spans="1:30" s="129" customFormat="1">
      <c r="A113" s="157"/>
      <c r="B113" s="2"/>
      <c r="C113" s="124" t="s">
        <v>338</v>
      </c>
      <c r="D113" s="125"/>
      <c r="E113" s="124"/>
      <c r="F113" s="126"/>
      <c r="G113" s="126"/>
      <c r="H113" s="127"/>
      <c r="I113" s="127"/>
      <c r="J113" s="8"/>
      <c r="K113" s="8">
        <v>4567</v>
      </c>
      <c r="L113" s="8">
        <v>105905</v>
      </c>
      <c r="M113" s="8">
        <f t="shared" si="13"/>
        <v>110472</v>
      </c>
      <c r="N113" s="127"/>
      <c r="O113" s="128"/>
      <c r="P113" s="8">
        <v>169</v>
      </c>
      <c r="Q113" s="8">
        <v>390</v>
      </c>
      <c r="R113" s="8"/>
      <c r="S113" s="8">
        <v>1556</v>
      </c>
      <c r="T113" s="8">
        <f t="shared" si="7"/>
        <v>2115</v>
      </c>
      <c r="U113" s="127"/>
      <c r="V113" s="8">
        <v>1008</v>
      </c>
      <c r="W113" s="8"/>
      <c r="X113" s="8">
        <v>0</v>
      </c>
      <c r="Y113" s="8"/>
      <c r="Z113" s="8">
        <v>7341</v>
      </c>
      <c r="AA113" s="8">
        <v>20079</v>
      </c>
      <c r="AB113" s="8">
        <v>11098</v>
      </c>
      <c r="AC113" s="8">
        <f t="shared" si="14"/>
        <v>38518</v>
      </c>
      <c r="AD113" s="8"/>
    </row>
    <row r="114" spans="1:30" s="129" customFormat="1">
      <c r="A114" s="157"/>
      <c r="B114" s="2"/>
      <c r="C114" s="124" t="s">
        <v>339</v>
      </c>
      <c r="D114" s="125"/>
      <c r="E114" s="124"/>
      <c r="F114" s="126"/>
      <c r="G114" s="126"/>
      <c r="H114" s="127"/>
      <c r="I114" s="127"/>
      <c r="J114" s="8"/>
      <c r="K114" s="8">
        <v>23860</v>
      </c>
      <c r="L114" s="8">
        <v>189282</v>
      </c>
      <c r="M114" s="8">
        <f t="shared" si="13"/>
        <v>213142</v>
      </c>
      <c r="N114" s="127"/>
      <c r="O114" s="128"/>
      <c r="P114" s="8">
        <v>1102</v>
      </c>
      <c r="Q114" s="8">
        <v>572</v>
      </c>
      <c r="R114" s="8"/>
      <c r="S114" s="8">
        <v>1977</v>
      </c>
      <c r="T114" s="8">
        <f t="shared" si="7"/>
        <v>3651</v>
      </c>
      <c r="U114" s="127"/>
      <c r="V114" s="8">
        <v>814</v>
      </c>
      <c r="W114" s="8"/>
      <c r="X114" s="8">
        <v>0</v>
      </c>
      <c r="Y114" s="8"/>
      <c r="Z114" s="8">
        <v>13401</v>
      </c>
      <c r="AA114" s="8">
        <v>23417</v>
      </c>
      <c r="AB114" s="8">
        <v>9708</v>
      </c>
      <c r="AC114" s="8">
        <f t="shared" si="14"/>
        <v>46526</v>
      </c>
      <c r="AD114" s="8"/>
    </row>
    <row r="115" spans="1:30" s="129" customFormat="1">
      <c r="A115" s="157"/>
      <c r="B115" s="2"/>
      <c r="C115" s="124" t="s">
        <v>340</v>
      </c>
      <c r="D115" s="125"/>
      <c r="E115" s="124"/>
      <c r="F115" s="126"/>
      <c r="G115" s="126"/>
      <c r="H115" s="127"/>
      <c r="I115" s="127"/>
      <c r="J115" s="8"/>
      <c r="K115" s="8">
        <v>10667</v>
      </c>
      <c r="L115" s="8">
        <v>95270</v>
      </c>
      <c r="M115" s="8">
        <f t="shared" si="13"/>
        <v>105937</v>
      </c>
      <c r="N115" s="127"/>
      <c r="O115" s="128"/>
      <c r="P115" s="8">
        <v>156</v>
      </c>
      <c r="Q115" s="8">
        <v>463</v>
      </c>
      <c r="R115" s="8"/>
      <c r="S115" s="8">
        <v>376</v>
      </c>
      <c r="T115" s="8">
        <f t="shared" si="7"/>
        <v>995</v>
      </c>
      <c r="U115" s="127"/>
      <c r="V115" s="8">
        <v>1109</v>
      </c>
      <c r="W115" s="8"/>
      <c r="X115" s="8">
        <v>0</v>
      </c>
      <c r="Y115" s="8"/>
      <c r="Z115" s="8">
        <v>7688</v>
      </c>
      <c r="AA115" s="8">
        <v>22677</v>
      </c>
      <c r="AB115" s="8">
        <v>5743</v>
      </c>
      <c r="AC115" s="8">
        <f t="shared" si="14"/>
        <v>36108</v>
      </c>
      <c r="AD115" s="8"/>
    </row>
    <row r="116" spans="1:30" s="129" customFormat="1">
      <c r="A116" s="157"/>
      <c r="B116" s="2"/>
      <c r="C116" s="124" t="s">
        <v>279</v>
      </c>
      <c r="D116" s="125" t="s">
        <v>322</v>
      </c>
      <c r="E116" s="124"/>
      <c r="F116" s="126"/>
      <c r="G116" s="126"/>
      <c r="H116" s="127"/>
      <c r="I116" s="127"/>
      <c r="J116" s="8"/>
      <c r="K116" s="8">
        <v>0</v>
      </c>
      <c r="L116" s="8">
        <v>0</v>
      </c>
      <c r="M116" s="8">
        <f t="shared" si="13"/>
        <v>0</v>
      </c>
      <c r="N116" s="127"/>
      <c r="O116" s="128"/>
      <c r="P116" s="8">
        <v>0</v>
      </c>
      <c r="Q116" s="8"/>
      <c r="R116" s="8"/>
      <c r="S116" s="8">
        <v>0</v>
      </c>
      <c r="T116" s="8">
        <f t="shared" si="7"/>
        <v>0</v>
      </c>
      <c r="U116" s="127"/>
      <c r="V116" s="8"/>
      <c r="W116" s="8"/>
      <c r="X116" s="8"/>
      <c r="Y116" s="8"/>
      <c r="Z116" s="8">
        <v>0</v>
      </c>
      <c r="AA116" s="8">
        <v>0</v>
      </c>
      <c r="AB116" s="8">
        <v>0</v>
      </c>
      <c r="AC116" s="8">
        <f t="shared" si="14"/>
        <v>0</v>
      </c>
      <c r="AD116" s="8"/>
    </row>
    <row r="117" spans="1:30" s="129" customFormat="1">
      <c r="A117" s="157"/>
      <c r="B117" s="2"/>
      <c r="C117" s="124" t="s">
        <v>341</v>
      </c>
      <c r="D117" s="125"/>
      <c r="E117" s="124"/>
      <c r="F117" s="126"/>
      <c r="G117" s="126"/>
      <c r="H117" s="127"/>
      <c r="I117" s="127"/>
      <c r="J117" s="8"/>
      <c r="K117" s="8">
        <v>13109</v>
      </c>
      <c r="L117" s="8">
        <v>108735</v>
      </c>
      <c r="M117" s="8">
        <f t="shared" si="13"/>
        <v>121844</v>
      </c>
      <c r="N117" s="127"/>
      <c r="O117" s="128"/>
      <c r="P117" s="8">
        <v>312</v>
      </c>
      <c r="Q117" s="8">
        <v>1685</v>
      </c>
      <c r="R117" s="8"/>
      <c r="S117" s="8">
        <v>441</v>
      </c>
      <c r="T117" s="8">
        <f t="shared" si="7"/>
        <v>2438</v>
      </c>
      <c r="U117" s="127"/>
      <c r="V117" s="8">
        <v>822</v>
      </c>
      <c r="W117" s="8"/>
      <c r="X117" s="8">
        <v>38</v>
      </c>
      <c r="Y117" s="8"/>
      <c r="Z117" s="8">
        <v>4669</v>
      </c>
      <c r="AA117" s="8">
        <v>12968</v>
      </c>
      <c r="AB117" s="8">
        <v>5791</v>
      </c>
      <c r="AC117" s="8">
        <f t="shared" si="14"/>
        <v>23428</v>
      </c>
      <c r="AD117" s="8"/>
    </row>
    <row r="118" spans="1:30" s="129" customFormat="1">
      <c r="A118" s="157"/>
      <c r="B118" s="2"/>
      <c r="C118" s="124" t="s">
        <v>342</v>
      </c>
      <c r="D118" s="125"/>
      <c r="E118" s="124"/>
      <c r="F118" s="126"/>
      <c r="G118" s="126"/>
      <c r="H118" s="127"/>
      <c r="I118" s="127"/>
      <c r="J118" s="8"/>
      <c r="K118" s="8">
        <v>14702</v>
      </c>
      <c r="L118" s="8">
        <v>140966</v>
      </c>
      <c r="M118" s="8">
        <f t="shared" si="13"/>
        <v>155668</v>
      </c>
      <c r="N118" s="127"/>
      <c r="O118" s="128"/>
      <c r="P118" s="8">
        <v>2110</v>
      </c>
      <c r="Q118" s="8">
        <v>241</v>
      </c>
      <c r="R118" s="8"/>
      <c r="S118" s="8">
        <v>2772</v>
      </c>
      <c r="T118" s="8">
        <f t="shared" si="7"/>
        <v>5123</v>
      </c>
      <c r="U118" s="127"/>
      <c r="V118" s="8">
        <v>657</v>
      </c>
      <c r="W118" s="8"/>
      <c r="X118" s="8">
        <v>0</v>
      </c>
      <c r="Y118" s="8"/>
      <c r="Z118" s="8">
        <v>9543</v>
      </c>
      <c r="AA118" s="8">
        <v>18478</v>
      </c>
      <c r="AB118" s="8">
        <v>9699</v>
      </c>
      <c r="AC118" s="8">
        <f t="shared" si="14"/>
        <v>37720</v>
      </c>
      <c r="AD118" s="8"/>
    </row>
    <row r="119" spans="1:30" s="129" customFormat="1">
      <c r="A119" s="157"/>
      <c r="B119" s="2"/>
      <c r="C119" s="124" t="s">
        <v>251</v>
      </c>
      <c r="D119" s="125"/>
      <c r="E119" s="124"/>
      <c r="F119" s="126"/>
      <c r="G119" s="126"/>
      <c r="H119" s="127"/>
      <c r="I119" s="127"/>
      <c r="J119" s="8"/>
      <c r="K119" s="8">
        <v>0</v>
      </c>
      <c r="L119" s="8">
        <v>144150</v>
      </c>
      <c r="M119" s="8">
        <f t="shared" si="13"/>
        <v>144150</v>
      </c>
      <c r="N119" s="127"/>
      <c r="O119" s="128"/>
      <c r="P119" s="8">
        <v>0</v>
      </c>
      <c r="Q119" s="8">
        <v>3007</v>
      </c>
      <c r="R119" s="8"/>
      <c r="S119" s="8">
        <v>0</v>
      </c>
      <c r="T119" s="8">
        <f t="shared" si="7"/>
        <v>3007</v>
      </c>
      <c r="U119" s="127"/>
      <c r="V119" s="8">
        <v>366</v>
      </c>
      <c r="W119" s="8"/>
      <c r="X119" s="8">
        <v>22</v>
      </c>
      <c r="Y119" s="8"/>
      <c r="Z119" s="8">
        <v>95</v>
      </c>
      <c r="AA119" s="8">
        <v>0</v>
      </c>
      <c r="AB119" s="8">
        <v>60</v>
      </c>
      <c r="AC119" s="8">
        <f t="shared" si="14"/>
        <v>155</v>
      </c>
      <c r="AD119" s="8"/>
    </row>
    <row r="120" spans="1:30" s="129" customFormat="1">
      <c r="A120" s="157"/>
      <c r="B120" s="2"/>
      <c r="C120" s="124" t="s">
        <v>343</v>
      </c>
      <c r="D120" s="125"/>
      <c r="E120" s="124"/>
      <c r="F120" s="126"/>
      <c r="G120" s="126"/>
      <c r="H120" s="127"/>
      <c r="I120" s="127"/>
      <c r="J120" s="8"/>
      <c r="K120" s="8">
        <v>9804</v>
      </c>
      <c r="L120" s="8">
        <v>131885</v>
      </c>
      <c r="M120" s="8">
        <f t="shared" si="13"/>
        <v>141689</v>
      </c>
      <c r="N120" s="127"/>
      <c r="O120" s="128"/>
      <c r="P120" s="8">
        <v>411</v>
      </c>
      <c r="Q120" s="8">
        <v>244</v>
      </c>
      <c r="R120" s="8"/>
      <c r="S120" s="8">
        <v>961</v>
      </c>
      <c r="T120" s="8">
        <f t="shared" si="7"/>
        <v>1616</v>
      </c>
      <c r="U120" s="127"/>
      <c r="V120" s="8">
        <v>996</v>
      </c>
      <c r="W120" s="8"/>
      <c r="X120" s="8">
        <v>192</v>
      </c>
      <c r="Y120" s="8"/>
      <c r="Z120" s="8">
        <v>5326</v>
      </c>
      <c r="AA120" s="8">
        <v>9827</v>
      </c>
      <c r="AB120" s="8">
        <v>3190</v>
      </c>
      <c r="AC120" s="8">
        <f t="shared" si="14"/>
        <v>18343</v>
      </c>
      <c r="AD120" s="8"/>
    </row>
    <row r="121" spans="1:30" s="129" customFormat="1">
      <c r="A121" s="158"/>
      <c r="B121" s="2"/>
      <c r="C121" s="124" t="s">
        <v>344</v>
      </c>
      <c r="D121" s="125"/>
      <c r="E121" s="124"/>
      <c r="F121" s="126"/>
      <c r="G121" s="126"/>
      <c r="H121" s="127"/>
      <c r="I121" s="127"/>
      <c r="J121" s="8"/>
      <c r="K121" s="8">
        <v>9223</v>
      </c>
      <c r="L121" s="8">
        <v>190447</v>
      </c>
      <c r="M121" s="8">
        <f t="shared" si="13"/>
        <v>199670</v>
      </c>
      <c r="N121" s="127"/>
      <c r="O121" s="128"/>
      <c r="P121" s="8">
        <v>1594</v>
      </c>
      <c r="Q121" s="8">
        <v>415</v>
      </c>
      <c r="R121" s="8"/>
      <c r="S121" s="8">
        <v>3207</v>
      </c>
      <c r="T121" s="8">
        <f t="shared" si="7"/>
        <v>5216</v>
      </c>
      <c r="U121" s="127"/>
      <c r="V121" s="8">
        <v>662</v>
      </c>
      <c r="W121" s="8"/>
      <c r="X121" s="8">
        <v>30</v>
      </c>
      <c r="Y121" s="8"/>
      <c r="Z121" s="8">
        <v>6220</v>
      </c>
      <c r="AA121" s="8">
        <v>14962</v>
      </c>
      <c r="AB121" s="8">
        <v>7514</v>
      </c>
      <c r="AC121" s="8">
        <f t="shared" si="14"/>
        <v>28696</v>
      </c>
      <c r="AD121" s="8"/>
    </row>
    <row r="122" spans="1:30" s="132" customFormat="1">
      <c r="A122" s="12" t="s">
        <v>11</v>
      </c>
      <c r="B122" s="12"/>
      <c r="C122" s="12"/>
      <c r="D122" s="9"/>
      <c r="E122" s="130"/>
      <c r="F122" s="9"/>
      <c r="G122" s="9"/>
      <c r="H122" s="9"/>
      <c r="I122" s="131"/>
      <c r="J122" s="3"/>
      <c r="K122" s="3">
        <f>SUM(K106:K121)</f>
        <v>141990</v>
      </c>
      <c r="L122" s="3">
        <f>SUM(L106:L121)</f>
        <v>1821631</v>
      </c>
      <c r="M122" s="3">
        <f>SUM(M106:M121)</f>
        <v>1963621</v>
      </c>
      <c r="N122" s="3">
        <f>SUM(N106:N121)</f>
        <v>0</v>
      </c>
      <c r="O122" s="3">
        <f>SUM(O106:O121)</f>
        <v>0</v>
      </c>
      <c r="P122" s="3">
        <f>SUM(P103:P121)</f>
        <v>34586</v>
      </c>
      <c r="Q122" s="3">
        <f>SUM(Q103:Q121)</f>
        <v>24749</v>
      </c>
      <c r="R122" s="3">
        <f>SUM(R103:R121)</f>
        <v>0</v>
      </c>
      <c r="S122" s="3">
        <f>SUM(S106:S121)</f>
        <v>17160</v>
      </c>
      <c r="T122" s="3">
        <f t="shared" ref="T122:AC122" si="15">SUM(T106:T121)</f>
        <v>38809</v>
      </c>
      <c r="U122" s="3">
        <f t="shared" si="15"/>
        <v>0</v>
      </c>
      <c r="V122" s="3">
        <f t="shared" si="15"/>
        <v>10479</v>
      </c>
      <c r="W122" s="3">
        <f t="shared" si="15"/>
        <v>0</v>
      </c>
      <c r="X122" s="3">
        <f t="shared" si="15"/>
        <v>286</v>
      </c>
      <c r="Y122" s="3">
        <f t="shared" si="15"/>
        <v>0</v>
      </c>
      <c r="Z122" s="3">
        <f t="shared" si="15"/>
        <v>102921</v>
      </c>
      <c r="AA122" s="3">
        <f t="shared" si="15"/>
        <v>204613</v>
      </c>
      <c r="AB122" s="3">
        <f t="shared" si="15"/>
        <v>99495</v>
      </c>
      <c r="AC122" s="3">
        <f t="shared" si="15"/>
        <v>407029</v>
      </c>
      <c r="AD122" s="3"/>
    </row>
    <row r="123" spans="1:30" s="140" customFormat="1">
      <c r="A123" s="159" t="s">
        <v>345</v>
      </c>
      <c r="B123" s="133"/>
      <c r="C123" s="134" t="s">
        <v>179</v>
      </c>
      <c r="D123" s="135"/>
      <c r="E123" s="136"/>
      <c r="F123" s="135"/>
      <c r="G123" s="135"/>
      <c r="H123" s="135"/>
      <c r="I123" s="137"/>
      <c r="J123" s="138"/>
      <c r="K123" s="139">
        <v>0</v>
      </c>
      <c r="L123" s="139">
        <v>97451</v>
      </c>
      <c r="M123" s="8">
        <f t="shared" si="13"/>
        <v>97451</v>
      </c>
      <c r="N123" s="137"/>
      <c r="O123" s="138"/>
      <c r="P123" s="139">
        <v>153</v>
      </c>
      <c r="Q123" s="139">
        <v>1337</v>
      </c>
      <c r="R123" s="138"/>
      <c r="S123" s="139">
        <v>1403</v>
      </c>
      <c r="T123" s="8">
        <f t="shared" si="7"/>
        <v>2893</v>
      </c>
      <c r="U123" s="137"/>
      <c r="V123" s="139">
        <v>496</v>
      </c>
      <c r="W123" s="138"/>
      <c r="X123" s="139">
        <v>0</v>
      </c>
      <c r="Y123" s="138"/>
      <c r="Z123" s="139">
        <v>9539</v>
      </c>
      <c r="AA123" s="139">
        <v>18805</v>
      </c>
      <c r="AB123" s="139">
        <v>4866</v>
      </c>
      <c r="AC123" s="8">
        <f t="shared" ref="AC123:AC142" si="16">+AB123+AA123+Z123</f>
        <v>33210</v>
      </c>
      <c r="AD123" s="138"/>
    </row>
    <row r="124" spans="1:30" s="140" customFormat="1">
      <c r="A124" s="160"/>
      <c r="B124" s="133"/>
      <c r="C124" s="134" t="s">
        <v>346</v>
      </c>
      <c r="D124" s="135"/>
      <c r="E124" s="136"/>
      <c r="F124" s="135"/>
      <c r="G124" s="135"/>
      <c r="H124" s="135"/>
      <c r="I124" s="137"/>
      <c r="J124" s="138"/>
      <c r="K124" s="139">
        <v>6652</v>
      </c>
      <c r="L124" s="139">
        <v>115433</v>
      </c>
      <c r="M124" s="8">
        <f t="shared" si="13"/>
        <v>122085</v>
      </c>
      <c r="N124" s="137"/>
      <c r="O124" s="138"/>
      <c r="P124" s="139">
        <v>675</v>
      </c>
      <c r="Q124" s="139">
        <v>634</v>
      </c>
      <c r="R124" s="138"/>
      <c r="S124" s="139">
        <v>1109</v>
      </c>
      <c r="T124" s="8">
        <f t="shared" si="7"/>
        <v>2418</v>
      </c>
      <c r="U124" s="137"/>
      <c r="V124" s="139">
        <v>243</v>
      </c>
      <c r="W124" s="138"/>
      <c r="X124" s="139">
        <v>0</v>
      </c>
      <c r="Y124" s="138"/>
      <c r="Z124" s="139">
        <v>4151</v>
      </c>
      <c r="AA124" s="139">
        <v>5147</v>
      </c>
      <c r="AB124" s="139">
        <v>5051</v>
      </c>
      <c r="AC124" s="8">
        <f t="shared" si="16"/>
        <v>14349</v>
      </c>
      <c r="AD124" s="138"/>
    </row>
    <row r="125" spans="1:30" s="140" customFormat="1">
      <c r="A125" s="160"/>
      <c r="B125" s="133"/>
      <c r="C125" s="134" t="s">
        <v>347</v>
      </c>
      <c r="D125" s="135"/>
      <c r="E125" s="136"/>
      <c r="F125" s="135"/>
      <c r="G125" s="135"/>
      <c r="H125" s="135"/>
      <c r="I125" s="137"/>
      <c r="J125" s="138"/>
      <c r="K125" s="139"/>
      <c r="L125" s="139">
        <v>106084</v>
      </c>
      <c r="M125" s="8">
        <f t="shared" si="13"/>
        <v>106084</v>
      </c>
      <c r="N125" s="137"/>
      <c r="O125" s="138"/>
      <c r="P125" s="139">
        <v>1038</v>
      </c>
      <c r="Q125" s="139">
        <v>936</v>
      </c>
      <c r="R125" s="138"/>
      <c r="S125" s="139">
        <v>1542</v>
      </c>
      <c r="T125" s="8">
        <f t="shared" si="7"/>
        <v>3516</v>
      </c>
      <c r="U125" s="137"/>
      <c r="V125" s="139">
        <v>582</v>
      </c>
      <c r="W125" s="138"/>
      <c r="X125" s="139"/>
      <c r="Y125" s="138"/>
      <c r="Z125" s="139">
        <v>5044</v>
      </c>
      <c r="AA125" s="139">
        <v>3459</v>
      </c>
      <c r="AB125" s="139">
        <v>6242</v>
      </c>
      <c r="AC125" s="8">
        <f t="shared" si="16"/>
        <v>14745</v>
      </c>
      <c r="AD125" s="138"/>
    </row>
    <row r="126" spans="1:30" s="140" customFormat="1">
      <c r="A126" s="160"/>
      <c r="B126" s="133"/>
      <c r="C126" s="134" t="s">
        <v>138</v>
      </c>
      <c r="D126" s="135"/>
      <c r="E126" s="136"/>
      <c r="F126" s="135"/>
      <c r="G126" s="135"/>
      <c r="H126" s="135"/>
      <c r="I126" s="137"/>
      <c r="J126" s="138"/>
      <c r="K126" s="139">
        <v>20639</v>
      </c>
      <c r="L126" s="139">
        <v>122811</v>
      </c>
      <c r="M126" s="8">
        <f t="shared" si="13"/>
        <v>143450</v>
      </c>
      <c r="N126" s="137"/>
      <c r="O126" s="138"/>
      <c r="P126" s="139">
        <v>307</v>
      </c>
      <c r="Q126" s="139">
        <v>996</v>
      </c>
      <c r="R126" s="138"/>
      <c r="S126" s="139">
        <v>416</v>
      </c>
      <c r="T126" s="8">
        <f t="shared" si="7"/>
        <v>1719</v>
      </c>
      <c r="U126" s="137"/>
      <c r="V126" s="139">
        <v>70</v>
      </c>
      <c r="W126" s="138"/>
      <c r="X126" s="139">
        <v>0</v>
      </c>
      <c r="Y126" s="138"/>
      <c r="Z126" s="139">
        <v>4031</v>
      </c>
      <c r="AA126" s="139">
        <v>15030</v>
      </c>
      <c r="AB126" s="139">
        <v>8657</v>
      </c>
      <c r="AC126" s="8">
        <f t="shared" si="16"/>
        <v>27718</v>
      </c>
      <c r="AD126" s="138"/>
    </row>
    <row r="127" spans="1:30" s="140" customFormat="1">
      <c r="A127" s="160"/>
      <c r="B127" s="133"/>
      <c r="C127" s="134" t="s">
        <v>348</v>
      </c>
      <c r="D127" s="135"/>
      <c r="E127" s="136"/>
      <c r="F127" s="135"/>
      <c r="G127" s="135"/>
      <c r="H127" s="135"/>
      <c r="I127" s="137"/>
      <c r="J127" s="138"/>
      <c r="K127" s="139">
        <v>12236</v>
      </c>
      <c r="L127" s="139">
        <v>144182</v>
      </c>
      <c r="M127" s="8">
        <f t="shared" si="13"/>
        <v>156418</v>
      </c>
      <c r="N127" s="137"/>
      <c r="O127" s="138"/>
      <c r="P127" s="139">
        <v>2946</v>
      </c>
      <c r="Q127" s="139">
        <v>992</v>
      </c>
      <c r="R127" s="138"/>
      <c r="S127" s="139">
        <v>3388</v>
      </c>
      <c r="T127" s="8">
        <f t="shared" si="7"/>
        <v>7326</v>
      </c>
      <c r="U127" s="137"/>
      <c r="V127" s="139">
        <v>98</v>
      </c>
      <c r="W127" s="138"/>
      <c r="X127" s="139">
        <v>0</v>
      </c>
      <c r="Y127" s="138"/>
      <c r="Z127" s="139">
        <v>9563</v>
      </c>
      <c r="AA127" s="139">
        <v>14958</v>
      </c>
      <c r="AB127" s="139">
        <v>11241</v>
      </c>
      <c r="AC127" s="8">
        <f t="shared" si="16"/>
        <v>35762</v>
      </c>
      <c r="AD127" s="138"/>
    </row>
    <row r="128" spans="1:30" s="140" customFormat="1">
      <c r="A128" s="160"/>
      <c r="B128" s="133"/>
      <c r="C128" s="134" t="s">
        <v>349</v>
      </c>
      <c r="D128" s="135"/>
      <c r="E128" s="136"/>
      <c r="F128" s="135"/>
      <c r="G128" s="135"/>
      <c r="H128" s="135"/>
      <c r="I128" s="137"/>
      <c r="J128" s="138"/>
      <c r="K128" s="139">
        <v>8274</v>
      </c>
      <c r="L128" s="139">
        <v>69402</v>
      </c>
      <c r="M128" s="8">
        <f t="shared" si="13"/>
        <v>77676</v>
      </c>
      <c r="N128" s="137"/>
      <c r="O128" s="138"/>
      <c r="P128" s="139">
        <v>930</v>
      </c>
      <c r="Q128" s="139">
        <v>877</v>
      </c>
      <c r="R128" s="138"/>
      <c r="S128" s="139">
        <v>1406</v>
      </c>
      <c r="T128" s="8">
        <f t="shared" si="7"/>
        <v>3213</v>
      </c>
      <c r="U128" s="137"/>
      <c r="V128" s="139">
        <v>239</v>
      </c>
      <c r="W128" s="138"/>
      <c r="X128" s="139">
        <v>0</v>
      </c>
      <c r="Y128" s="138"/>
      <c r="Z128" s="139">
        <v>6132</v>
      </c>
      <c r="AA128" s="139">
        <v>1561</v>
      </c>
      <c r="AB128" s="139">
        <v>5736</v>
      </c>
      <c r="AC128" s="8">
        <f t="shared" si="16"/>
        <v>13429</v>
      </c>
      <c r="AD128" s="138"/>
    </row>
    <row r="129" spans="1:30" s="140" customFormat="1">
      <c r="A129" s="160"/>
      <c r="B129" s="133"/>
      <c r="C129" s="134" t="s">
        <v>350</v>
      </c>
      <c r="D129" s="135"/>
      <c r="E129" s="136"/>
      <c r="F129" s="135"/>
      <c r="G129" s="135"/>
      <c r="H129" s="135"/>
      <c r="I129" s="137"/>
      <c r="J129" s="138"/>
      <c r="K129" s="139">
        <v>6342</v>
      </c>
      <c r="L129" s="139">
        <v>67370</v>
      </c>
      <c r="M129" s="8">
        <f t="shared" si="13"/>
        <v>73712</v>
      </c>
      <c r="N129" s="137"/>
      <c r="O129" s="138"/>
      <c r="P129" s="139">
        <v>248</v>
      </c>
      <c r="Q129" s="139">
        <v>343</v>
      </c>
      <c r="R129" s="138"/>
      <c r="S129" s="139">
        <v>1090</v>
      </c>
      <c r="T129" s="8">
        <f t="shared" si="7"/>
        <v>1681</v>
      </c>
      <c r="U129" s="137"/>
      <c r="V129" s="139">
        <v>266</v>
      </c>
      <c r="W129" s="138"/>
      <c r="X129" s="139">
        <v>0</v>
      </c>
      <c r="Y129" s="138"/>
      <c r="Z129" s="139">
        <v>3517</v>
      </c>
      <c r="AA129" s="139">
        <v>8166</v>
      </c>
      <c r="AB129" s="139">
        <v>2764</v>
      </c>
      <c r="AC129" s="8">
        <f t="shared" si="16"/>
        <v>14447</v>
      </c>
      <c r="AD129" s="138"/>
    </row>
    <row r="130" spans="1:30" s="140" customFormat="1">
      <c r="A130" s="160"/>
      <c r="B130" s="133"/>
      <c r="C130" s="134" t="s">
        <v>351</v>
      </c>
      <c r="D130" s="135"/>
      <c r="E130" s="136"/>
      <c r="F130" s="135"/>
      <c r="G130" s="135"/>
      <c r="H130" s="135"/>
      <c r="I130" s="137"/>
      <c r="J130" s="138"/>
      <c r="K130" s="139">
        <v>5146</v>
      </c>
      <c r="L130" s="139">
        <v>51979</v>
      </c>
      <c r="M130" s="8">
        <f t="shared" si="13"/>
        <v>57125</v>
      </c>
      <c r="N130" s="137"/>
      <c r="O130" s="138"/>
      <c r="P130" s="139">
        <v>127</v>
      </c>
      <c r="Q130" s="139">
        <v>86</v>
      </c>
      <c r="R130" s="138"/>
      <c r="S130" s="139">
        <v>223</v>
      </c>
      <c r="T130" s="8">
        <f t="shared" si="7"/>
        <v>436</v>
      </c>
      <c r="U130" s="137"/>
      <c r="V130" s="139">
        <v>80</v>
      </c>
      <c r="W130" s="138"/>
      <c r="X130" s="139">
        <v>0</v>
      </c>
      <c r="Y130" s="138"/>
      <c r="Z130" s="139">
        <v>1441</v>
      </c>
      <c r="AA130" s="139">
        <v>2672</v>
      </c>
      <c r="AB130" s="139">
        <v>1448</v>
      </c>
      <c r="AC130" s="8">
        <f t="shared" si="16"/>
        <v>5561</v>
      </c>
      <c r="AD130" s="138"/>
    </row>
    <row r="131" spans="1:30" s="140" customFormat="1">
      <c r="A131" s="160"/>
      <c r="B131" s="133"/>
      <c r="C131" s="134" t="s">
        <v>352</v>
      </c>
      <c r="D131" s="135"/>
      <c r="E131" s="136"/>
      <c r="F131" s="135"/>
      <c r="G131" s="135"/>
      <c r="H131" s="135"/>
      <c r="I131" s="137"/>
      <c r="J131" s="138"/>
      <c r="K131" s="139">
        <v>7539</v>
      </c>
      <c r="L131" s="139">
        <v>53967</v>
      </c>
      <c r="M131" s="8">
        <f t="shared" si="13"/>
        <v>61506</v>
      </c>
      <c r="N131" s="137"/>
      <c r="O131" s="138"/>
      <c r="P131" s="139">
        <v>100</v>
      </c>
      <c r="Q131" s="139">
        <v>52</v>
      </c>
      <c r="R131" s="138"/>
      <c r="S131" s="139">
        <v>264</v>
      </c>
      <c r="T131" s="8">
        <f t="shared" si="7"/>
        <v>416</v>
      </c>
      <c r="U131" s="137"/>
      <c r="V131" s="139">
        <v>33</v>
      </c>
      <c r="W131" s="138"/>
      <c r="X131" s="139">
        <v>0</v>
      </c>
      <c r="Y131" s="138"/>
      <c r="Z131" s="139">
        <v>1442</v>
      </c>
      <c r="AA131" s="139">
        <v>1303</v>
      </c>
      <c r="AB131" s="139">
        <v>734</v>
      </c>
      <c r="AC131" s="8">
        <f t="shared" si="16"/>
        <v>3479</v>
      </c>
      <c r="AD131" s="138"/>
    </row>
    <row r="132" spans="1:30" s="140" customFormat="1">
      <c r="A132" s="160"/>
      <c r="B132" s="133"/>
      <c r="C132" s="134" t="s">
        <v>353</v>
      </c>
      <c r="D132" s="135"/>
      <c r="E132" s="136"/>
      <c r="F132" s="135"/>
      <c r="G132" s="135"/>
      <c r="H132" s="135"/>
      <c r="I132" s="137"/>
      <c r="J132" s="138"/>
      <c r="K132" s="139">
        <v>5521</v>
      </c>
      <c r="L132" s="139">
        <v>167635</v>
      </c>
      <c r="M132" s="8">
        <f t="shared" si="13"/>
        <v>173156</v>
      </c>
      <c r="N132" s="137"/>
      <c r="O132" s="138"/>
      <c r="P132" s="139">
        <v>317</v>
      </c>
      <c r="Q132" s="139">
        <v>523</v>
      </c>
      <c r="R132" s="138"/>
      <c r="S132" s="139">
        <v>1134</v>
      </c>
      <c r="T132" s="8">
        <f t="shared" si="7"/>
        <v>1974</v>
      </c>
      <c r="U132" s="137"/>
      <c r="V132" s="139">
        <v>172</v>
      </c>
      <c r="W132" s="138"/>
      <c r="X132" s="139">
        <v>0</v>
      </c>
      <c r="Y132" s="138"/>
      <c r="Z132" s="139">
        <v>5547</v>
      </c>
      <c r="AA132" s="139">
        <v>16611</v>
      </c>
      <c r="AB132" s="139">
        <v>6493</v>
      </c>
      <c r="AC132" s="8">
        <f t="shared" si="16"/>
        <v>28651</v>
      </c>
      <c r="AD132" s="138"/>
    </row>
    <row r="133" spans="1:30" s="140" customFormat="1">
      <c r="A133" s="160"/>
      <c r="B133" s="133"/>
      <c r="C133" s="134" t="s">
        <v>354</v>
      </c>
      <c r="D133" s="135"/>
      <c r="E133" s="136"/>
      <c r="F133" s="135"/>
      <c r="G133" s="135"/>
      <c r="H133" s="135"/>
      <c r="I133" s="137"/>
      <c r="J133" s="138"/>
      <c r="K133" s="139">
        <v>17124</v>
      </c>
      <c r="L133" s="139">
        <v>257893</v>
      </c>
      <c r="M133" s="8">
        <f t="shared" si="13"/>
        <v>275017</v>
      </c>
      <c r="N133" s="137"/>
      <c r="O133" s="138"/>
      <c r="P133" s="139">
        <v>5309</v>
      </c>
      <c r="Q133" s="139">
        <v>3811</v>
      </c>
      <c r="R133" s="138"/>
      <c r="S133" s="139">
        <v>8719</v>
      </c>
      <c r="T133" s="8">
        <f t="shared" si="7"/>
        <v>17839</v>
      </c>
      <c r="U133" s="137"/>
      <c r="V133" s="139">
        <v>126</v>
      </c>
      <c r="W133" s="138"/>
      <c r="X133" s="139">
        <v>29</v>
      </c>
      <c r="Y133" s="138"/>
      <c r="Z133" s="139">
        <v>26629</v>
      </c>
      <c r="AA133" s="139">
        <v>15404</v>
      </c>
      <c r="AB133" s="139">
        <v>23352</v>
      </c>
      <c r="AC133" s="8">
        <f t="shared" si="16"/>
        <v>65385</v>
      </c>
      <c r="AD133" s="138"/>
    </row>
    <row r="134" spans="1:30" s="140" customFormat="1">
      <c r="A134" s="160"/>
      <c r="B134" s="133"/>
      <c r="C134" s="134" t="s">
        <v>355</v>
      </c>
      <c r="D134" s="135"/>
      <c r="E134" s="136"/>
      <c r="F134" s="135"/>
      <c r="G134" s="135"/>
      <c r="H134" s="135"/>
      <c r="I134" s="137"/>
      <c r="J134" s="138"/>
      <c r="K134" s="139">
        <v>12811</v>
      </c>
      <c r="L134" s="139">
        <v>95678</v>
      </c>
      <c r="M134" s="8">
        <f t="shared" si="13"/>
        <v>108489</v>
      </c>
      <c r="N134" s="137"/>
      <c r="O134" s="138"/>
      <c r="P134" s="139">
        <v>127</v>
      </c>
      <c r="Q134" s="139">
        <v>179</v>
      </c>
      <c r="R134" s="138"/>
      <c r="S134" s="139">
        <v>795</v>
      </c>
      <c r="T134" s="8">
        <f t="shared" si="7"/>
        <v>1101</v>
      </c>
      <c r="U134" s="137"/>
      <c r="V134" s="139">
        <v>214</v>
      </c>
      <c r="W134" s="138"/>
      <c r="X134" s="139">
        <v>26</v>
      </c>
      <c r="Y134" s="138"/>
      <c r="Z134" s="139">
        <v>3522</v>
      </c>
      <c r="AA134" s="139">
        <v>1559</v>
      </c>
      <c r="AB134" s="139">
        <v>2330</v>
      </c>
      <c r="AC134" s="8">
        <f t="shared" si="16"/>
        <v>7411</v>
      </c>
      <c r="AD134" s="138"/>
    </row>
    <row r="135" spans="1:30" s="140" customFormat="1">
      <c r="A135" s="160"/>
      <c r="B135" s="133"/>
      <c r="C135" s="134" t="s">
        <v>356</v>
      </c>
      <c r="D135" s="135"/>
      <c r="E135" s="136"/>
      <c r="F135" s="135"/>
      <c r="G135" s="135"/>
      <c r="H135" s="135"/>
      <c r="I135" s="137"/>
      <c r="J135" s="138"/>
      <c r="K135" s="139">
        <v>4266</v>
      </c>
      <c r="L135" s="139">
        <v>72503</v>
      </c>
      <c r="M135" s="8">
        <f t="shared" si="13"/>
        <v>76769</v>
      </c>
      <c r="N135" s="137"/>
      <c r="O135" s="138"/>
      <c r="P135" s="139">
        <v>26</v>
      </c>
      <c r="Q135" s="139">
        <v>31</v>
      </c>
      <c r="R135" s="138"/>
      <c r="S135" s="139">
        <v>40</v>
      </c>
      <c r="T135" s="8">
        <f t="shared" ref="T135:T142" si="17">+S135+Q135+P135</f>
        <v>97</v>
      </c>
      <c r="U135" s="137"/>
      <c r="V135" s="139">
        <v>227</v>
      </c>
      <c r="W135" s="138"/>
      <c r="X135" s="139"/>
      <c r="Y135" s="138"/>
      <c r="Z135" s="139">
        <v>2335</v>
      </c>
      <c r="AA135" s="139">
        <v>4130</v>
      </c>
      <c r="AB135" s="139">
        <v>1834</v>
      </c>
      <c r="AC135" s="8">
        <f t="shared" si="16"/>
        <v>8299</v>
      </c>
      <c r="AD135" s="138"/>
    </row>
    <row r="136" spans="1:30" s="140" customFormat="1">
      <c r="A136" s="160"/>
      <c r="B136" s="133"/>
      <c r="C136" s="134" t="s">
        <v>357</v>
      </c>
      <c r="D136" s="135"/>
      <c r="E136" s="136"/>
      <c r="F136" s="135"/>
      <c r="G136" s="135"/>
      <c r="H136" s="135"/>
      <c r="I136" s="137"/>
      <c r="J136" s="138"/>
      <c r="K136" s="139">
        <v>16554</v>
      </c>
      <c r="L136" s="139">
        <v>56030</v>
      </c>
      <c r="M136" s="8">
        <f t="shared" si="13"/>
        <v>72584</v>
      </c>
      <c r="N136" s="137"/>
      <c r="O136" s="138"/>
      <c r="P136" s="139">
        <v>234</v>
      </c>
      <c r="Q136" s="139">
        <v>156</v>
      </c>
      <c r="R136" s="138"/>
      <c r="S136" s="139">
        <v>293</v>
      </c>
      <c r="T136" s="8">
        <f t="shared" si="17"/>
        <v>683</v>
      </c>
      <c r="U136" s="137"/>
      <c r="V136" s="139">
        <v>12</v>
      </c>
      <c r="W136" s="138"/>
      <c r="X136" s="139"/>
      <c r="Y136" s="138"/>
      <c r="Z136" s="139">
        <v>1454</v>
      </c>
      <c r="AA136" s="139">
        <v>4450</v>
      </c>
      <c r="AB136" s="139">
        <v>504</v>
      </c>
      <c r="AC136" s="8">
        <f t="shared" si="16"/>
        <v>6408</v>
      </c>
      <c r="AD136" s="138"/>
    </row>
    <row r="137" spans="1:30" s="140" customFormat="1">
      <c r="A137" s="160"/>
      <c r="B137" s="133"/>
      <c r="C137" s="134" t="s">
        <v>358</v>
      </c>
      <c r="D137" s="135"/>
      <c r="E137" s="136"/>
      <c r="F137" s="135"/>
      <c r="G137" s="135"/>
      <c r="H137" s="135"/>
      <c r="I137" s="137"/>
      <c r="J137" s="138"/>
      <c r="K137" s="139">
        <v>10490</v>
      </c>
      <c r="L137" s="139">
        <v>150105</v>
      </c>
      <c r="M137" s="8">
        <f t="shared" si="13"/>
        <v>160595</v>
      </c>
      <c r="N137" s="137"/>
      <c r="O137" s="138"/>
      <c r="P137" s="139">
        <v>1171</v>
      </c>
      <c r="Q137" s="139">
        <v>905</v>
      </c>
      <c r="R137" s="138"/>
      <c r="S137" s="139">
        <v>2215</v>
      </c>
      <c r="T137" s="8">
        <f t="shared" si="17"/>
        <v>4291</v>
      </c>
      <c r="U137" s="137"/>
      <c r="V137" s="139">
        <v>720</v>
      </c>
      <c r="W137" s="138"/>
      <c r="X137" s="139">
        <v>0</v>
      </c>
      <c r="Y137" s="138"/>
      <c r="Z137" s="139">
        <v>6456</v>
      </c>
      <c r="AA137" s="139">
        <v>14821</v>
      </c>
      <c r="AB137" s="139">
        <v>5682</v>
      </c>
      <c r="AC137" s="8">
        <f t="shared" si="16"/>
        <v>26959</v>
      </c>
      <c r="AD137" s="138"/>
    </row>
    <row r="138" spans="1:30" s="140" customFormat="1">
      <c r="A138" s="160"/>
      <c r="B138" s="133"/>
      <c r="C138" s="134" t="s">
        <v>359</v>
      </c>
      <c r="D138" s="135"/>
      <c r="E138" s="136"/>
      <c r="F138" s="135"/>
      <c r="G138" s="135"/>
      <c r="H138" s="135"/>
      <c r="I138" s="137"/>
      <c r="J138" s="138"/>
      <c r="K138" s="139">
        <v>7016</v>
      </c>
      <c r="L138" s="139">
        <v>42508</v>
      </c>
      <c r="M138" s="8">
        <f t="shared" si="13"/>
        <v>49524</v>
      </c>
      <c r="N138" s="137"/>
      <c r="O138" s="138"/>
      <c r="P138" s="139">
        <v>261</v>
      </c>
      <c r="Q138" s="139">
        <v>57</v>
      </c>
      <c r="R138" s="138"/>
      <c r="S138" s="139">
        <v>433</v>
      </c>
      <c r="T138" s="8">
        <f t="shared" si="17"/>
        <v>751</v>
      </c>
      <c r="U138" s="137"/>
      <c r="V138" s="139">
        <v>92</v>
      </c>
      <c r="W138" s="138"/>
      <c r="X138" s="139"/>
      <c r="Y138" s="138"/>
      <c r="Z138" s="139">
        <v>2452</v>
      </c>
      <c r="AA138" s="139">
        <v>1378</v>
      </c>
      <c r="AB138" s="139">
        <v>3704</v>
      </c>
      <c r="AC138" s="8">
        <f t="shared" si="16"/>
        <v>7534</v>
      </c>
      <c r="AD138" s="138"/>
    </row>
    <row r="139" spans="1:30" s="140" customFormat="1">
      <c r="A139" s="160"/>
      <c r="B139" s="133"/>
      <c r="C139" s="134" t="s">
        <v>360</v>
      </c>
      <c r="D139" s="135"/>
      <c r="E139" s="136"/>
      <c r="F139" s="135"/>
      <c r="G139" s="135"/>
      <c r="H139" s="135"/>
      <c r="I139" s="137"/>
      <c r="J139" s="138"/>
      <c r="K139" s="139">
        <v>3716</v>
      </c>
      <c r="L139" s="139">
        <v>30475</v>
      </c>
      <c r="M139" s="8">
        <f t="shared" si="13"/>
        <v>34191</v>
      </c>
      <c r="N139" s="137"/>
      <c r="O139" s="138"/>
      <c r="P139" s="139">
        <v>33</v>
      </c>
      <c r="Q139" s="139">
        <v>118</v>
      </c>
      <c r="R139" s="138"/>
      <c r="S139" s="139">
        <v>87</v>
      </c>
      <c r="T139" s="8">
        <f t="shared" si="17"/>
        <v>238</v>
      </c>
      <c r="U139" s="137"/>
      <c r="V139" s="139">
        <v>113</v>
      </c>
      <c r="W139" s="138"/>
      <c r="X139" s="139"/>
      <c r="Y139" s="138"/>
      <c r="Z139" s="139">
        <v>1489</v>
      </c>
      <c r="AA139" s="139">
        <v>3492</v>
      </c>
      <c r="AB139" s="139">
        <v>875</v>
      </c>
      <c r="AC139" s="8">
        <f t="shared" si="16"/>
        <v>5856</v>
      </c>
      <c r="AD139" s="138"/>
    </row>
    <row r="140" spans="1:30" s="140" customFormat="1">
      <c r="A140" s="160"/>
      <c r="B140" s="133"/>
      <c r="C140" s="134" t="s">
        <v>361</v>
      </c>
      <c r="D140" s="135"/>
      <c r="E140" s="136"/>
      <c r="F140" s="135"/>
      <c r="G140" s="135"/>
      <c r="H140" s="135"/>
      <c r="I140" s="137"/>
      <c r="J140" s="138"/>
      <c r="K140" s="139">
        <v>7680</v>
      </c>
      <c r="L140" s="139">
        <v>87230</v>
      </c>
      <c r="M140" s="8">
        <f t="shared" si="13"/>
        <v>94910</v>
      </c>
      <c r="N140" s="137"/>
      <c r="O140" s="138"/>
      <c r="P140" s="139">
        <v>690</v>
      </c>
      <c r="Q140" s="139">
        <v>113</v>
      </c>
      <c r="R140" s="138"/>
      <c r="S140" s="139">
        <v>1031</v>
      </c>
      <c r="T140" s="8">
        <f t="shared" si="17"/>
        <v>1834</v>
      </c>
      <c r="U140" s="137"/>
      <c r="V140" s="139">
        <v>65</v>
      </c>
      <c r="W140" s="138"/>
      <c r="X140" s="139"/>
      <c r="Y140" s="138"/>
      <c r="Z140" s="139">
        <v>4150</v>
      </c>
      <c r="AA140" s="139">
        <v>11245</v>
      </c>
      <c r="AB140" s="139">
        <v>3257</v>
      </c>
      <c r="AC140" s="8">
        <f t="shared" si="16"/>
        <v>18652</v>
      </c>
      <c r="AD140" s="138"/>
    </row>
    <row r="141" spans="1:30" s="140" customFormat="1">
      <c r="A141" s="160"/>
      <c r="B141" s="133"/>
      <c r="C141" s="134" t="s">
        <v>362</v>
      </c>
      <c r="D141" s="135"/>
      <c r="E141" s="136"/>
      <c r="F141" s="135"/>
      <c r="G141" s="135"/>
      <c r="H141" s="135"/>
      <c r="I141" s="137"/>
      <c r="J141" s="138"/>
      <c r="K141" s="139">
        <v>6077</v>
      </c>
      <c r="L141" s="139">
        <v>56415</v>
      </c>
      <c r="M141" s="8">
        <f t="shared" si="13"/>
        <v>62492</v>
      </c>
      <c r="N141" s="137"/>
      <c r="O141" s="138"/>
      <c r="P141" s="139">
        <v>253</v>
      </c>
      <c r="Q141" s="139">
        <v>46</v>
      </c>
      <c r="R141" s="138"/>
      <c r="S141" s="139">
        <v>374</v>
      </c>
      <c r="T141" s="8">
        <f t="shared" si="17"/>
        <v>673</v>
      </c>
      <c r="U141" s="137"/>
      <c r="V141" s="139">
        <v>117</v>
      </c>
      <c r="W141" s="138"/>
      <c r="X141" s="139">
        <v>0</v>
      </c>
      <c r="Y141" s="138"/>
      <c r="Z141" s="139">
        <v>1851</v>
      </c>
      <c r="AA141" s="139">
        <v>3020</v>
      </c>
      <c r="AB141" s="139">
        <v>367</v>
      </c>
      <c r="AC141" s="8">
        <f t="shared" si="16"/>
        <v>5238</v>
      </c>
      <c r="AD141" s="138"/>
    </row>
    <row r="142" spans="1:30" s="140" customFormat="1">
      <c r="A142" s="161"/>
      <c r="B142" s="133"/>
      <c r="C142" s="134" t="s">
        <v>363</v>
      </c>
      <c r="D142" s="135"/>
      <c r="E142" s="136"/>
      <c r="F142" s="135"/>
      <c r="G142" s="135"/>
      <c r="H142" s="135"/>
      <c r="I142" s="137"/>
      <c r="J142" s="138"/>
      <c r="K142" s="139">
        <v>18195</v>
      </c>
      <c r="L142" s="139">
        <v>148974</v>
      </c>
      <c r="M142" s="8">
        <f t="shared" si="13"/>
        <v>167169</v>
      </c>
      <c r="N142" s="137"/>
      <c r="O142" s="138"/>
      <c r="P142" s="139">
        <v>1651</v>
      </c>
      <c r="Q142" s="139">
        <v>1283</v>
      </c>
      <c r="R142" s="138"/>
      <c r="S142" s="139">
        <v>2362</v>
      </c>
      <c r="T142" s="8">
        <f t="shared" si="17"/>
        <v>5296</v>
      </c>
      <c r="U142" s="137"/>
      <c r="V142" s="139">
        <v>534</v>
      </c>
      <c r="W142" s="138"/>
      <c r="X142" s="139">
        <v>45</v>
      </c>
      <c r="Y142" s="138"/>
      <c r="Z142" s="139">
        <v>8051</v>
      </c>
      <c r="AA142" s="139">
        <v>8150</v>
      </c>
      <c r="AB142" s="139">
        <v>8954</v>
      </c>
      <c r="AC142" s="8">
        <f t="shared" si="16"/>
        <v>25155</v>
      </c>
      <c r="AD142" s="138"/>
    </row>
    <row r="143" spans="1:30" s="140" customFormat="1">
      <c r="A143" s="12" t="s">
        <v>11</v>
      </c>
      <c r="B143" s="12"/>
      <c r="C143" s="12"/>
      <c r="D143" s="9"/>
      <c r="E143" s="130"/>
      <c r="F143" s="9"/>
      <c r="G143" s="9"/>
      <c r="H143" s="9"/>
      <c r="I143" s="131"/>
      <c r="J143" s="3"/>
      <c r="K143" s="3">
        <f>SUM(K123:K142)</f>
        <v>176278</v>
      </c>
      <c r="L143" s="3">
        <f t="shared" ref="L143:AD143" si="18">SUM(L123:L142)</f>
        <v>1994125</v>
      </c>
      <c r="M143" s="3">
        <f t="shared" si="18"/>
        <v>2170403</v>
      </c>
      <c r="N143" s="3">
        <f t="shared" si="18"/>
        <v>0</v>
      </c>
      <c r="O143" s="3">
        <f t="shared" si="18"/>
        <v>0</v>
      </c>
      <c r="P143" s="3">
        <f t="shared" si="18"/>
        <v>16596</v>
      </c>
      <c r="Q143" s="3">
        <f t="shared" si="18"/>
        <v>13475</v>
      </c>
      <c r="R143" s="3">
        <f t="shared" si="18"/>
        <v>0</v>
      </c>
      <c r="S143" s="3">
        <f t="shared" si="18"/>
        <v>28324</v>
      </c>
      <c r="T143" s="3">
        <f t="shared" si="18"/>
        <v>58395</v>
      </c>
      <c r="U143" s="3">
        <f t="shared" si="18"/>
        <v>0</v>
      </c>
      <c r="V143" s="3">
        <f t="shared" si="18"/>
        <v>4499</v>
      </c>
      <c r="W143" s="3">
        <f t="shared" si="18"/>
        <v>0</v>
      </c>
      <c r="X143" s="3">
        <f t="shared" si="18"/>
        <v>100</v>
      </c>
      <c r="Y143" s="3">
        <f t="shared" si="18"/>
        <v>0</v>
      </c>
      <c r="Z143" s="3">
        <f t="shared" si="18"/>
        <v>108796</v>
      </c>
      <c r="AA143" s="3">
        <f t="shared" si="18"/>
        <v>155361</v>
      </c>
      <c r="AB143" s="3">
        <f t="shared" si="18"/>
        <v>104091</v>
      </c>
      <c r="AC143" s="3">
        <f t="shared" si="18"/>
        <v>368248</v>
      </c>
      <c r="AD143" s="3">
        <f t="shared" si="18"/>
        <v>0</v>
      </c>
    </row>
    <row r="144" spans="1:30" s="140" customFormat="1">
      <c r="A144" s="159" t="s">
        <v>364</v>
      </c>
      <c r="B144" s="133"/>
      <c r="C144" s="134" t="s">
        <v>138</v>
      </c>
      <c r="D144" s="141"/>
      <c r="E144" s="136"/>
      <c r="F144" s="135"/>
      <c r="G144" s="135"/>
      <c r="H144" s="135"/>
      <c r="I144" s="137"/>
      <c r="J144" s="138"/>
      <c r="K144" s="139">
        <v>11</v>
      </c>
      <c r="L144" s="139">
        <v>37428</v>
      </c>
      <c r="M144" s="8">
        <f t="shared" si="13"/>
        <v>37439</v>
      </c>
      <c r="N144" s="142"/>
      <c r="O144" s="139"/>
      <c r="P144" s="139">
        <v>115</v>
      </c>
      <c r="Q144" s="139">
        <v>117</v>
      </c>
      <c r="R144" s="139"/>
      <c r="S144" s="139">
        <v>186</v>
      </c>
      <c r="T144" s="8">
        <f t="shared" ref="T144:T162" si="19">+S144+Q144+P144</f>
        <v>418</v>
      </c>
      <c r="U144" s="142"/>
      <c r="V144" s="139">
        <v>8</v>
      </c>
      <c r="W144" s="139"/>
      <c r="X144" s="139">
        <v>0</v>
      </c>
      <c r="Y144" s="139"/>
      <c r="Z144" s="139">
        <v>1006</v>
      </c>
      <c r="AA144" s="139">
        <v>4078</v>
      </c>
      <c r="AB144" s="139">
        <v>268</v>
      </c>
      <c r="AC144" s="8">
        <f t="shared" ref="AC144:AC162" si="20">+AB144+AA144+Z144</f>
        <v>5352</v>
      </c>
      <c r="AD144" s="138"/>
    </row>
    <row r="145" spans="1:30" s="140" customFormat="1">
      <c r="A145" s="160"/>
      <c r="B145" s="133"/>
      <c r="C145" s="134" t="s">
        <v>365</v>
      </c>
      <c r="D145" s="141"/>
      <c r="E145" s="136"/>
      <c r="F145" s="135"/>
      <c r="G145" s="135"/>
      <c r="H145" s="135"/>
      <c r="I145" s="137"/>
      <c r="J145" s="138"/>
      <c r="K145" s="139">
        <v>1827</v>
      </c>
      <c r="L145" s="139">
        <v>76345</v>
      </c>
      <c r="M145" s="8">
        <f t="shared" si="13"/>
        <v>78172</v>
      </c>
      <c r="N145" s="142"/>
      <c r="O145" s="139"/>
      <c r="P145" s="139">
        <v>490</v>
      </c>
      <c r="Q145" s="139">
        <v>309</v>
      </c>
      <c r="R145" s="139"/>
      <c r="S145" s="139">
        <v>647</v>
      </c>
      <c r="T145" s="8">
        <f t="shared" si="19"/>
        <v>1446</v>
      </c>
      <c r="U145" s="142"/>
      <c r="V145" s="139">
        <v>368</v>
      </c>
      <c r="W145" s="139"/>
      <c r="X145" s="139">
        <v>13</v>
      </c>
      <c r="Y145" s="139"/>
      <c r="Z145" s="139">
        <v>2260</v>
      </c>
      <c r="AA145" s="139">
        <v>8794</v>
      </c>
      <c r="AB145" s="139">
        <v>3267</v>
      </c>
      <c r="AC145" s="8">
        <f t="shared" si="20"/>
        <v>14321</v>
      </c>
      <c r="AD145" s="138"/>
    </row>
    <row r="146" spans="1:30" s="140" customFormat="1">
      <c r="A146" s="160"/>
      <c r="B146" s="133"/>
      <c r="C146" s="134" t="s">
        <v>366</v>
      </c>
      <c r="D146" s="141"/>
      <c r="E146" s="136"/>
      <c r="F146" s="135"/>
      <c r="G146" s="135"/>
      <c r="H146" s="135"/>
      <c r="I146" s="137"/>
      <c r="J146" s="138"/>
      <c r="K146" s="139">
        <v>4825</v>
      </c>
      <c r="L146" s="139">
        <v>66834</v>
      </c>
      <c r="M146" s="8">
        <f t="shared" si="13"/>
        <v>71659</v>
      </c>
      <c r="N146" s="142"/>
      <c r="O146" s="139"/>
      <c r="P146" s="139">
        <v>60</v>
      </c>
      <c r="Q146" s="139">
        <v>747</v>
      </c>
      <c r="R146" s="139"/>
      <c r="S146" s="139">
        <v>270</v>
      </c>
      <c r="T146" s="8">
        <f t="shared" si="19"/>
        <v>1077</v>
      </c>
      <c r="U146" s="142"/>
      <c r="V146" s="139">
        <v>475</v>
      </c>
      <c r="W146" s="139"/>
      <c r="X146" s="139">
        <v>0</v>
      </c>
      <c r="Y146" s="139"/>
      <c r="Z146" s="139">
        <v>1448</v>
      </c>
      <c r="AA146" s="139">
        <v>5109</v>
      </c>
      <c r="AB146" s="139">
        <v>2566</v>
      </c>
      <c r="AC146" s="8">
        <f t="shared" si="20"/>
        <v>9123</v>
      </c>
      <c r="AD146" s="138"/>
    </row>
    <row r="147" spans="1:30" s="140" customFormat="1">
      <c r="A147" s="160"/>
      <c r="B147" s="133"/>
      <c r="C147" s="134" t="s">
        <v>367</v>
      </c>
      <c r="D147" s="141"/>
      <c r="E147" s="136"/>
      <c r="F147" s="135"/>
      <c r="G147" s="135"/>
      <c r="H147" s="135"/>
      <c r="I147" s="137"/>
      <c r="J147" s="138"/>
      <c r="K147" s="139">
        <v>17302</v>
      </c>
      <c r="L147" s="139">
        <v>125034</v>
      </c>
      <c r="M147" s="8">
        <f t="shared" si="13"/>
        <v>142336</v>
      </c>
      <c r="N147" s="142"/>
      <c r="O147" s="139"/>
      <c r="P147" s="139">
        <v>24</v>
      </c>
      <c r="Q147" s="139">
        <v>501</v>
      </c>
      <c r="R147" s="139"/>
      <c r="S147" s="139">
        <v>45</v>
      </c>
      <c r="T147" s="8">
        <f t="shared" si="19"/>
        <v>570</v>
      </c>
      <c r="U147" s="142"/>
      <c r="V147" s="139">
        <v>136</v>
      </c>
      <c r="W147" s="139"/>
      <c r="X147" s="139">
        <v>0</v>
      </c>
      <c r="Y147" s="139"/>
      <c r="Z147" s="139">
        <v>2532</v>
      </c>
      <c r="AA147" s="139">
        <v>5117</v>
      </c>
      <c r="AB147" s="139">
        <v>1187</v>
      </c>
      <c r="AC147" s="8">
        <f t="shared" si="20"/>
        <v>8836</v>
      </c>
      <c r="AD147" s="138"/>
    </row>
    <row r="148" spans="1:30" s="140" customFormat="1">
      <c r="A148" s="160"/>
      <c r="B148" s="133"/>
      <c r="C148" s="134" t="s">
        <v>368</v>
      </c>
      <c r="D148" s="141"/>
      <c r="E148" s="136"/>
      <c r="F148" s="135"/>
      <c r="G148" s="135"/>
      <c r="H148" s="135"/>
      <c r="I148" s="137"/>
      <c r="J148" s="138"/>
      <c r="K148" s="139">
        <v>10786</v>
      </c>
      <c r="L148" s="139">
        <v>91588</v>
      </c>
      <c r="M148" s="8">
        <f t="shared" si="13"/>
        <v>102374</v>
      </c>
      <c r="N148" s="142"/>
      <c r="O148" s="139"/>
      <c r="P148" s="139">
        <v>258</v>
      </c>
      <c r="Q148" s="139">
        <v>112</v>
      </c>
      <c r="R148" s="139"/>
      <c r="S148" s="139">
        <v>488</v>
      </c>
      <c r="T148" s="8">
        <f t="shared" si="19"/>
        <v>858</v>
      </c>
      <c r="U148" s="142"/>
      <c r="V148" s="139">
        <v>86</v>
      </c>
      <c r="W148" s="139"/>
      <c r="X148" s="139">
        <v>3</v>
      </c>
      <c r="Y148" s="139"/>
      <c r="Z148" s="139">
        <v>2734</v>
      </c>
      <c r="AA148" s="139">
        <v>3309</v>
      </c>
      <c r="AB148" s="139">
        <v>4166</v>
      </c>
      <c r="AC148" s="8">
        <f t="shared" si="20"/>
        <v>10209</v>
      </c>
      <c r="AD148" s="138"/>
    </row>
    <row r="149" spans="1:30" s="140" customFormat="1">
      <c r="A149" s="160"/>
      <c r="B149" s="133"/>
      <c r="C149" s="134" t="s">
        <v>369</v>
      </c>
      <c r="D149" s="141"/>
      <c r="E149" s="136"/>
      <c r="F149" s="135"/>
      <c r="G149" s="135"/>
      <c r="H149" s="135"/>
      <c r="I149" s="137"/>
      <c r="J149" s="138"/>
      <c r="K149" s="139">
        <v>17</v>
      </c>
      <c r="L149" s="139">
        <v>209786</v>
      </c>
      <c r="M149" s="8">
        <f t="shared" si="13"/>
        <v>209803</v>
      </c>
      <c r="N149" s="142"/>
      <c r="O149" s="139"/>
      <c r="P149" s="139">
        <v>3241</v>
      </c>
      <c r="Q149" s="139">
        <v>511</v>
      </c>
      <c r="R149" s="139"/>
      <c r="S149" s="139">
        <v>4116</v>
      </c>
      <c r="T149" s="8">
        <f t="shared" si="19"/>
        <v>7868</v>
      </c>
      <c r="U149" s="142"/>
      <c r="V149" s="139">
        <v>367</v>
      </c>
      <c r="W149" s="139"/>
      <c r="X149" s="139">
        <v>20</v>
      </c>
      <c r="Y149" s="139"/>
      <c r="Z149" s="139">
        <v>7166</v>
      </c>
      <c r="AA149" s="139">
        <v>14826</v>
      </c>
      <c r="AB149" s="139">
        <v>10608</v>
      </c>
      <c r="AC149" s="8">
        <f t="shared" si="20"/>
        <v>32600</v>
      </c>
      <c r="AD149" s="138"/>
    </row>
    <row r="150" spans="1:30" s="140" customFormat="1">
      <c r="A150" s="160"/>
      <c r="B150" s="133"/>
      <c r="C150" s="134" t="s">
        <v>370</v>
      </c>
      <c r="D150" s="141"/>
      <c r="E150" s="136"/>
      <c r="F150" s="135"/>
      <c r="G150" s="135"/>
      <c r="H150" s="135"/>
      <c r="I150" s="137"/>
      <c r="J150" s="138"/>
      <c r="K150" s="139">
        <v>4488</v>
      </c>
      <c r="L150" s="139">
        <v>78442</v>
      </c>
      <c r="M150" s="8">
        <f t="shared" si="13"/>
        <v>82930</v>
      </c>
      <c r="N150" s="142"/>
      <c r="O150" s="139"/>
      <c r="P150" s="139">
        <v>519</v>
      </c>
      <c r="Q150" s="139">
        <v>300</v>
      </c>
      <c r="R150" s="139"/>
      <c r="S150" s="139">
        <v>908</v>
      </c>
      <c r="T150" s="8">
        <f t="shared" si="19"/>
        <v>1727</v>
      </c>
      <c r="U150" s="142"/>
      <c r="V150" s="139">
        <v>301</v>
      </c>
      <c r="W150" s="139"/>
      <c r="X150" s="139">
        <v>0</v>
      </c>
      <c r="Y150" s="139"/>
      <c r="Z150" s="139">
        <v>1599</v>
      </c>
      <c r="AA150" s="139">
        <v>1825</v>
      </c>
      <c r="AB150" s="139">
        <v>2115</v>
      </c>
      <c r="AC150" s="8">
        <f t="shared" si="20"/>
        <v>5539</v>
      </c>
      <c r="AD150" s="138"/>
    </row>
    <row r="151" spans="1:30" s="140" customFormat="1">
      <c r="A151" s="160"/>
      <c r="B151" s="133"/>
      <c r="C151" s="134" t="s">
        <v>371</v>
      </c>
      <c r="D151" s="141"/>
      <c r="E151" s="136"/>
      <c r="F151" s="135"/>
      <c r="G151" s="135"/>
      <c r="H151" s="135"/>
      <c r="I151" s="137"/>
      <c r="J151" s="138"/>
      <c r="K151" s="139">
        <v>4671</v>
      </c>
      <c r="L151" s="139">
        <v>64374</v>
      </c>
      <c r="M151" s="8">
        <f t="shared" si="13"/>
        <v>69045</v>
      </c>
      <c r="N151" s="142"/>
      <c r="O151" s="139"/>
      <c r="P151" s="139">
        <v>306</v>
      </c>
      <c r="Q151" s="139">
        <v>89</v>
      </c>
      <c r="R151" s="139"/>
      <c r="S151" s="139">
        <v>463</v>
      </c>
      <c r="T151" s="8">
        <f t="shared" si="19"/>
        <v>858</v>
      </c>
      <c r="U151" s="142"/>
      <c r="V151" s="139">
        <v>321</v>
      </c>
      <c r="W151" s="139"/>
      <c r="X151" s="139">
        <v>0</v>
      </c>
      <c r="Y151" s="139"/>
      <c r="Z151" s="139">
        <v>3399</v>
      </c>
      <c r="AA151" s="139">
        <v>9865</v>
      </c>
      <c r="AB151" s="139">
        <v>2787</v>
      </c>
      <c r="AC151" s="8">
        <f t="shared" si="20"/>
        <v>16051</v>
      </c>
      <c r="AD151" s="138"/>
    </row>
    <row r="152" spans="1:30" s="140" customFormat="1">
      <c r="A152" s="160"/>
      <c r="B152" s="133"/>
      <c r="C152" s="134" t="s">
        <v>372</v>
      </c>
      <c r="D152" s="141"/>
      <c r="E152" s="136"/>
      <c r="F152" s="135"/>
      <c r="G152" s="135"/>
      <c r="H152" s="135"/>
      <c r="I152" s="137"/>
      <c r="J152" s="138"/>
      <c r="K152" s="139">
        <v>1509</v>
      </c>
      <c r="L152" s="139">
        <v>126438</v>
      </c>
      <c r="M152" s="8">
        <f t="shared" si="13"/>
        <v>127947</v>
      </c>
      <c r="N152" s="142"/>
      <c r="O152" s="139"/>
      <c r="P152" s="139">
        <v>856</v>
      </c>
      <c r="Q152" s="139">
        <v>248</v>
      </c>
      <c r="R152" s="139"/>
      <c r="S152" s="139">
        <v>272</v>
      </c>
      <c r="T152" s="8">
        <f t="shared" si="19"/>
        <v>1376</v>
      </c>
      <c r="U152" s="142"/>
      <c r="V152" s="139">
        <v>192</v>
      </c>
      <c r="W152" s="139"/>
      <c r="X152" s="139">
        <v>0</v>
      </c>
      <c r="Y152" s="139"/>
      <c r="Z152" s="139">
        <v>2219</v>
      </c>
      <c r="AA152" s="139">
        <v>5620</v>
      </c>
      <c r="AB152" s="139">
        <v>3226</v>
      </c>
      <c r="AC152" s="8">
        <f t="shared" si="20"/>
        <v>11065</v>
      </c>
      <c r="AD152" s="138"/>
    </row>
    <row r="153" spans="1:30" s="140" customFormat="1">
      <c r="A153" s="160"/>
      <c r="B153" s="133"/>
      <c r="C153" s="134" t="s">
        <v>279</v>
      </c>
      <c r="D153" s="141" t="s">
        <v>322</v>
      </c>
      <c r="E153" s="136"/>
      <c r="F153" s="135"/>
      <c r="G153" s="135"/>
      <c r="H153" s="135"/>
      <c r="I153" s="137"/>
      <c r="J153" s="138"/>
      <c r="K153" s="139">
        <v>0</v>
      </c>
      <c r="L153" s="139">
        <v>39611</v>
      </c>
      <c r="M153" s="8">
        <f t="shared" si="13"/>
        <v>39611</v>
      </c>
      <c r="N153" s="142"/>
      <c r="O153" s="139"/>
      <c r="P153" s="139">
        <v>0</v>
      </c>
      <c r="Q153" s="139"/>
      <c r="R153" s="139"/>
      <c r="S153" s="139">
        <v>0</v>
      </c>
      <c r="T153" s="8">
        <f t="shared" si="19"/>
        <v>0</v>
      </c>
      <c r="U153" s="142"/>
      <c r="V153" s="139"/>
      <c r="W153" s="139"/>
      <c r="X153" s="139"/>
      <c r="Y153" s="139"/>
      <c r="Z153" s="139">
        <v>0</v>
      </c>
      <c r="AA153" s="139">
        <v>0</v>
      </c>
      <c r="AB153" s="139">
        <v>0</v>
      </c>
      <c r="AC153" s="8">
        <f t="shared" si="20"/>
        <v>0</v>
      </c>
      <c r="AD153" s="138"/>
    </row>
    <row r="154" spans="1:30" s="140" customFormat="1">
      <c r="A154" s="160"/>
      <c r="B154" s="133"/>
      <c r="C154" s="134" t="s">
        <v>373</v>
      </c>
      <c r="D154" s="141"/>
      <c r="E154" s="136"/>
      <c r="F154" s="135"/>
      <c r="G154" s="135"/>
      <c r="H154" s="135"/>
      <c r="I154" s="137"/>
      <c r="J154" s="138"/>
      <c r="K154" s="139">
        <v>1920</v>
      </c>
      <c r="L154" s="139">
        <v>113333</v>
      </c>
      <c r="M154" s="8">
        <f t="shared" si="13"/>
        <v>115253</v>
      </c>
      <c r="N154" s="142"/>
      <c r="O154" s="139"/>
      <c r="P154" s="139">
        <v>174</v>
      </c>
      <c r="Q154" s="139">
        <v>304</v>
      </c>
      <c r="R154" s="139"/>
      <c r="S154" s="139">
        <v>380</v>
      </c>
      <c r="T154" s="8">
        <f t="shared" si="19"/>
        <v>858</v>
      </c>
      <c r="U154" s="142"/>
      <c r="V154" s="139">
        <v>8</v>
      </c>
      <c r="W154" s="139"/>
      <c r="X154" s="139">
        <v>0</v>
      </c>
      <c r="Y154" s="139"/>
      <c r="Z154" s="139">
        <v>2707</v>
      </c>
      <c r="AA154" s="139">
        <v>5026</v>
      </c>
      <c r="AB154" s="139">
        <v>1952</v>
      </c>
      <c r="AC154" s="8">
        <f t="shared" si="20"/>
        <v>9685</v>
      </c>
      <c r="AD154" s="138"/>
    </row>
    <row r="155" spans="1:30" s="140" customFormat="1">
      <c r="A155" s="160"/>
      <c r="B155" s="133"/>
      <c r="C155" s="134" t="s">
        <v>374</v>
      </c>
      <c r="D155" s="141"/>
      <c r="E155" s="136"/>
      <c r="F155" s="135"/>
      <c r="G155" s="135"/>
      <c r="H155" s="135"/>
      <c r="I155" s="137"/>
      <c r="J155" s="138"/>
      <c r="K155" s="139">
        <v>6382</v>
      </c>
      <c r="L155" s="139">
        <v>156017</v>
      </c>
      <c r="M155" s="8">
        <f t="shared" si="13"/>
        <v>162399</v>
      </c>
      <c r="N155" s="142"/>
      <c r="O155" s="139"/>
      <c r="P155" s="139">
        <v>497</v>
      </c>
      <c r="Q155" s="139">
        <v>107</v>
      </c>
      <c r="R155" s="139"/>
      <c r="S155" s="139">
        <v>1092</v>
      </c>
      <c r="T155" s="8">
        <f t="shared" si="19"/>
        <v>1696</v>
      </c>
      <c r="U155" s="142"/>
      <c r="V155" s="139">
        <v>0</v>
      </c>
      <c r="W155" s="139"/>
      <c r="X155" s="139">
        <v>0</v>
      </c>
      <c r="Y155" s="139"/>
      <c r="Z155" s="139">
        <v>2159</v>
      </c>
      <c r="AA155" s="139">
        <v>1172</v>
      </c>
      <c r="AB155" s="139">
        <v>756</v>
      </c>
      <c r="AC155" s="8">
        <f t="shared" si="20"/>
        <v>4087</v>
      </c>
      <c r="AD155" s="138"/>
    </row>
    <row r="156" spans="1:30" s="140" customFormat="1">
      <c r="A156" s="160"/>
      <c r="B156" s="133"/>
      <c r="C156" s="134" t="s">
        <v>375</v>
      </c>
      <c r="D156" s="141"/>
      <c r="E156" s="136"/>
      <c r="F156" s="135"/>
      <c r="G156" s="135"/>
      <c r="H156" s="135"/>
      <c r="I156" s="137"/>
      <c r="J156" s="138"/>
      <c r="K156" s="139">
        <v>7307</v>
      </c>
      <c r="L156" s="139">
        <v>62976</v>
      </c>
      <c r="M156" s="8">
        <f t="shared" si="13"/>
        <v>70283</v>
      </c>
      <c r="N156" s="142"/>
      <c r="O156" s="139"/>
      <c r="P156" s="139">
        <v>5225</v>
      </c>
      <c r="Q156" s="139">
        <v>70</v>
      </c>
      <c r="R156" s="139"/>
      <c r="S156" s="139">
        <v>6107</v>
      </c>
      <c r="T156" s="8">
        <f t="shared" si="19"/>
        <v>11402</v>
      </c>
      <c r="U156" s="142"/>
      <c r="V156" s="139">
        <v>219</v>
      </c>
      <c r="W156" s="139"/>
      <c r="X156" s="139"/>
      <c r="Y156" s="139"/>
      <c r="Z156" s="139">
        <v>2577</v>
      </c>
      <c r="AA156" s="139">
        <v>1566</v>
      </c>
      <c r="AB156" s="139">
        <v>6022</v>
      </c>
      <c r="AC156" s="8">
        <f t="shared" si="20"/>
        <v>10165</v>
      </c>
      <c r="AD156" s="138"/>
    </row>
    <row r="157" spans="1:30" s="140" customFormat="1">
      <c r="A157" s="160"/>
      <c r="B157" s="133"/>
      <c r="C157" s="134" t="s">
        <v>376</v>
      </c>
      <c r="D157" s="141"/>
      <c r="E157" s="136"/>
      <c r="F157" s="135"/>
      <c r="G157" s="135"/>
      <c r="H157" s="135"/>
      <c r="I157" s="137"/>
      <c r="J157" s="138"/>
      <c r="K157" s="139">
        <v>0</v>
      </c>
      <c r="L157" s="139">
        <v>158938</v>
      </c>
      <c r="M157" s="8">
        <f t="shared" si="13"/>
        <v>158938</v>
      </c>
      <c r="N157" s="142"/>
      <c r="O157" s="139"/>
      <c r="P157" s="139">
        <v>428</v>
      </c>
      <c r="Q157" s="139">
        <v>324</v>
      </c>
      <c r="R157" s="139"/>
      <c r="S157" s="139">
        <v>770</v>
      </c>
      <c r="T157" s="8">
        <f t="shared" si="19"/>
        <v>1522</v>
      </c>
      <c r="U157" s="142"/>
      <c r="V157" s="139">
        <v>370</v>
      </c>
      <c r="W157" s="139"/>
      <c r="X157" s="139">
        <v>3</v>
      </c>
      <c r="Y157" s="139"/>
      <c r="Z157" s="139">
        <v>4142</v>
      </c>
      <c r="AA157" s="139">
        <v>5346</v>
      </c>
      <c r="AB157" s="139">
        <v>7998</v>
      </c>
      <c r="AC157" s="8">
        <f t="shared" si="20"/>
        <v>17486</v>
      </c>
      <c r="AD157" s="138"/>
    </row>
    <row r="158" spans="1:30" s="140" customFormat="1">
      <c r="A158" s="160"/>
      <c r="B158" s="133"/>
      <c r="C158" s="134" t="s">
        <v>251</v>
      </c>
      <c r="D158" s="141"/>
      <c r="E158" s="136"/>
      <c r="F158" s="135"/>
      <c r="G158" s="135"/>
      <c r="H158" s="135"/>
      <c r="I158" s="137"/>
      <c r="J158" s="138"/>
      <c r="K158" s="139"/>
      <c r="L158" s="139"/>
      <c r="M158" s="8">
        <f t="shared" si="13"/>
        <v>0</v>
      </c>
      <c r="N158" s="142"/>
      <c r="O158" s="139"/>
      <c r="P158" s="139"/>
      <c r="Q158" s="139">
        <v>913</v>
      </c>
      <c r="R158" s="139"/>
      <c r="S158" s="139"/>
      <c r="T158" s="8">
        <f t="shared" si="19"/>
        <v>913</v>
      </c>
      <c r="U158" s="142"/>
      <c r="V158" s="139">
        <v>167</v>
      </c>
      <c r="W158" s="139"/>
      <c r="X158" s="139">
        <v>6</v>
      </c>
      <c r="Y158" s="139"/>
      <c r="Z158" s="139"/>
      <c r="AA158" s="139"/>
      <c r="AB158" s="139"/>
      <c r="AC158" s="8">
        <f t="shared" si="20"/>
        <v>0</v>
      </c>
      <c r="AD158" s="138"/>
    </row>
    <row r="159" spans="1:30" s="140" customFormat="1">
      <c r="A159" s="160"/>
      <c r="B159" s="133"/>
      <c r="C159" s="134" t="s">
        <v>377</v>
      </c>
      <c r="D159" s="141"/>
      <c r="E159" s="136"/>
      <c r="F159" s="135"/>
      <c r="G159" s="135"/>
      <c r="H159" s="135"/>
      <c r="I159" s="137"/>
      <c r="J159" s="138"/>
      <c r="K159" s="139">
        <v>5514</v>
      </c>
      <c r="L159" s="139">
        <v>122935</v>
      </c>
      <c r="M159" s="8">
        <f t="shared" si="13"/>
        <v>128449</v>
      </c>
      <c r="N159" s="142"/>
      <c r="O159" s="139"/>
      <c r="P159" s="139">
        <v>375</v>
      </c>
      <c r="Q159" s="139">
        <v>250</v>
      </c>
      <c r="R159" s="139"/>
      <c r="S159" s="139">
        <v>469</v>
      </c>
      <c r="T159" s="8">
        <f t="shared" si="19"/>
        <v>1094</v>
      </c>
      <c r="U159" s="142"/>
      <c r="V159" s="139">
        <v>328</v>
      </c>
      <c r="W159" s="139"/>
      <c r="X159" s="139">
        <v>0</v>
      </c>
      <c r="Y159" s="139"/>
      <c r="Z159" s="139">
        <v>803</v>
      </c>
      <c r="AA159" s="139">
        <v>2194</v>
      </c>
      <c r="AB159" s="139">
        <v>2430</v>
      </c>
      <c r="AC159" s="8">
        <f t="shared" si="20"/>
        <v>5427</v>
      </c>
      <c r="AD159" s="138"/>
    </row>
    <row r="160" spans="1:30" s="140" customFormat="1">
      <c r="A160" s="160"/>
      <c r="B160" s="133"/>
      <c r="C160" s="134" t="s">
        <v>378</v>
      </c>
      <c r="D160" s="141"/>
      <c r="E160" s="136"/>
      <c r="F160" s="135"/>
      <c r="G160" s="135"/>
      <c r="H160" s="135"/>
      <c r="I160" s="137"/>
      <c r="J160" s="138"/>
      <c r="K160" s="139">
        <v>1121</v>
      </c>
      <c r="L160" s="139">
        <v>323092</v>
      </c>
      <c r="M160" s="8">
        <f t="shared" si="13"/>
        <v>324213</v>
      </c>
      <c r="N160" s="142"/>
      <c r="O160" s="139"/>
      <c r="P160" s="139">
        <v>14810</v>
      </c>
      <c r="Q160" s="139">
        <v>478</v>
      </c>
      <c r="R160" s="139"/>
      <c r="S160" s="139">
        <v>12306</v>
      </c>
      <c r="T160" s="8">
        <f t="shared" si="19"/>
        <v>27594</v>
      </c>
      <c r="U160" s="142"/>
      <c r="V160" s="139">
        <v>213</v>
      </c>
      <c r="W160" s="139"/>
      <c r="X160" s="139">
        <v>10</v>
      </c>
      <c r="Y160" s="139"/>
      <c r="Z160" s="139">
        <v>17378</v>
      </c>
      <c r="AA160" s="139">
        <v>6689</v>
      </c>
      <c r="AB160" s="139">
        <v>22127</v>
      </c>
      <c r="AC160" s="8">
        <f t="shared" si="20"/>
        <v>46194</v>
      </c>
      <c r="AD160" s="138"/>
    </row>
    <row r="161" spans="1:30" s="140" customFormat="1">
      <c r="A161" s="160"/>
      <c r="B161" s="133"/>
      <c r="C161" s="134" t="s">
        <v>379</v>
      </c>
      <c r="D161" s="141"/>
      <c r="E161" s="136"/>
      <c r="F161" s="135"/>
      <c r="G161" s="135"/>
      <c r="H161" s="135"/>
      <c r="I161" s="137"/>
      <c r="J161" s="138"/>
      <c r="K161" s="139">
        <v>6031</v>
      </c>
      <c r="L161" s="139">
        <v>117994</v>
      </c>
      <c r="M161" s="8">
        <f t="shared" si="13"/>
        <v>124025</v>
      </c>
      <c r="N161" s="142"/>
      <c r="O161" s="139"/>
      <c r="P161" s="139">
        <v>204</v>
      </c>
      <c r="Q161" s="139">
        <v>262</v>
      </c>
      <c r="R161" s="139"/>
      <c r="S161" s="139">
        <v>617</v>
      </c>
      <c r="T161" s="8">
        <f t="shared" si="19"/>
        <v>1083</v>
      </c>
      <c r="U161" s="142"/>
      <c r="V161" s="139">
        <v>0</v>
      </c>
      <c r="W161" s="139"/>
      <c r="X161" s="139">
        <v>0</v>
      </c>
      <c r="Y161" s="139"/>
      <c r="Z161" s="139">
        <v>2936</v>
      </c>
      <c r="AA161" s="139">
        <v>9077</v>
      </c>
      <c r="AB161" s="139">
        <v>3613</v>
      </c>
      <c r="AC161" s="8">
        <f t="shared" si="20"/>
        <v>15626</v>
      </c>
      <c r="AD161" s="138"/>
    </row>
    <row r="162" spans="1:30" s="140" customFormat="1">
      <c r="A162" s="161"/>
      <c r="B162" s="133"/>
      <c r="C162" s="134" t="s">
        <v>380</v>
      </c>
      <c r="D162" s="141"/>
      <c r="E162" s="136"/>
      <c r="F162" s="135"/>
      <c r="G162" s="135"/>
      <c r="H162" s="135"/>
      <c r="I162" s="137"/>
      <c r="J162" s="138"/>
      <c r="K162" s="139">
        <v>9464</v>
      </c>
      <c r="L162" s="139">
        <v>135056</v>
      </c>
      <c r="M162" s="8">
        <f t="shared" si="13"/>
        <v>144520</v>
      </c>
      <c r="N162" s="142"/>
      <c r="O162" s="139"/>
      <c r="P162" s="139">
        <v>777</v>
      </c>
      <c r="Q162" s="139">
        <v>177</v>
      </c>
      <c r="R162" s="139"/>
      <c r="S162" s="139">
        <v>1119</v>
      </c>
      <c r="T162" s="8">
        <f t="shared" si="19"/>
        <v>2073</v>
      </c>
      <c r="U162" s="142"/>
      <c r="V162" s="139">
        <v>515</v>
      </c>
      <c r="W162" s="139"/>
      <c r="X162" s="139">
        <v>0</v>
      </c>
      <c r="Y162" s="139"/>
      <c r="Z162" s="139">
        <v>2897</v>
      </c>
      <c r="AA162" s="139">
        <v>6716</v>
      </c>
      <c r="AB162" s="139">
        <v>1847</v>
      </c>
      <c r="AC162" s="8">
        <f t="shared" si="20"/>
        <v>11460</v>
      </c>
      <c r="AD162" s="138"/>
    </row>
    <row r="163" spans="1:30" s="140" customFormat="1">
      <c r="A163" s="12" t="s">
        <v>11</v>
      </c>
      <c r="B163" s="12"/>
      <c r="C163" s="12"/>
      <c r="D163" s="9"/>
      <c r="E163" s="130"/>
      <c r="F163" s="9"/>
      <c r="G163" s="9"/>
      <c r="H163" s="9"/>
      <c r="I163" s="131"/>
      <c r="J163" s="3"/>
      <c r="K163" s="3">
        <f>SUM(K144:K162)</f>
        <v>83175</v>
      </c>
      <c r="L163" s="3">
        <f>SUM(L144:L162)</f>
        <v>2106221</v>
      </c>
      <c r="M163" s="3">
        <f>SUM(M144:M162)</f>
        <v>2189396</v>
      </c>
      <c r="N163" s="3"/>
      <c r="O163" s="3"/>
      <c r="P163" s="3">
        <f>SUM(P144:P162)</f>
        <v>28359</v>
      </c>
      <c r="Q163" s="3">
        <f>SUM(Q144:Q162)</f>
        <v>5819</v>
      </c>
      <c r="R163" s="3"/>
      <c r="S163" s="3">
        <f>SUM(S144:S162)</f>
        <v>30255</v>
      </c>
      <c r="T163" s="3">
        <f>SUM(T144:T162)</f>
        <v>64433</v>
      </c>
      <c r="U163" s="3"/>
      <c r="V163" s="3">
        <f>SUM(V144:V162)</f>
        <v>4074</v>
      </c>
      <c r="W163" s="3">
        <f t="shared" ref="W163:AD163" si="21">SUM(W144:W162)</f>
        <v>0</v>
      </c>
      <c r="X163" s="3">
        <f t="shared" si="21"/>
        <v>55</v>
      </c>
      <c r="Y163" s="3">
        <f t="shared" si="21"/>
        <v>0</v>
      </c>
      <c r="Z163" s="3">
        <f t="shared" si="21"/>
        <v>59962</v>
      </c>
      <c r="AA163" s="3">
        <f t="shared" si="21"/>
        <v>96329</v>
      </c>
      <c r="AB163" s="3">
        <f t="shared" si="21"/>
        <v>76935</v>
      </c>
      <c r="AC163" s="3">
        <f t="shared" si="21"/>
        <v>233226</v>
      </c>
      <c r="AD163" s="3">
        <f t="shared" si="21"/>
        <v>0</v>
      </c>
    </row>
    <row r="164" spans="1:30" s="140" customFormat="1">
      <c r="A164" s="159" t="s">
        <v>381</v>
      </c>
      <c r="B164" s="133"/>
      <c r="C164" s="134" t="s">
        <v>382</v>
      </c>
      <c r="D164" s="135"/>
      <c r="E164" s="136"/>
      <c r="F164" s="135"/>
      <c r="G164" s="135"/>
      <c r="H164" s="135"/>
      <c r="I164" s="137"/>
      <c r="J164" s="138"/>
      <c r="K164" s="139">
        <v>647</v>
      </c>
      <c r="L164" s="139">
        <v>92165</v>
      </c>
      <c r="M164" s="8">
        <f t="shared" si="13"/>
        <v>92812</v>
      </c>
      <c r="N164" s="142"/>
      <c r="O164" s="139"/>
      <c r="P164" s="139">
        <v>308</v>
      </c>
      <c r="Q164" s="139">
        <v>291</v>
      </c>
      <c r="R164" s="139"/>
      <c r="S164" s="139">
        <v>646</v>
      </c>
      <c r="T164" s="8">
        <f t="shared" ref="T164:T181" si="22">+S164+Q164+P164</f>
        <v>1245</v>
      </c>
      <c r="U164" s="142"/>
      <c r="V164" s="139">
        <v>319</v>
      </c>
      <c r="W164" s="139"/>
      <c r="X164" s="139"/>
      <c r="Y164" s="139"/>
      <c r="Z164" s="139">
        <v>2576</v>
      </c>
      <c r="AA164" s="139">
        <v>11740</v>
      </c>
      <c r="AB164" s="139">
        <v>3257</v>
      </c>
      <c r="AC164" s="8">
        <f t="shared" ref="AC164:AC181" si="23">+AB164+AA164+Z164</f>
        <v>17573</v>
      </c>
      <c r="AD164" s="138"/>
    </row>
    <row r="165" spans="1:30" s="140" customFormat="1">
      <c r="A165" s="160"/>
      <c r="B165" s="133"/>
      <c r="C165" s="134" t="s">
        <v>383</v>
      </c>
      <c r="D165" s="135"/>
      <c r="E165" s="136"/>
      <c r="F165" s="135"/>
      <c r="G165" s="135"/>
      <c r="H165" s="135"/>
      <c r="I165" s="137"/>
      <c r="J165" s="138"/>
      <c r="K165" s="139">
        <v>311</v>
      </c>
      <c r="L165" s="139">
        <v>24079</v>
      </c>
      <c r="M165" s="8">
        <f t="shared" si="13"/>
        <v>24390</v>
      </c>
      <c r="N165" s="142"/>
      <c r="O165" s="139"/>
      <c r="P165" s="139">
        <v>637</v>
      </c>
      <c r="Q165" s="139">
        <v>149</v>
      </c>
      <c r="R165" s="139"/>
      <c r="S165" s="139">
        <v>899</v>
      </c>
      <c r="T165" s="8">
        <f t="shared" si="22"/>
        <v>1685</v>
      </c>
      <c r="U165" s="142"/>
      <c r="V165" s="139">
        <v>69</v>
      </c>
      <c r="W165" s="139"/>
      <c r="X165" s="139"/>
      <c r="Y165" s="139"/>
      <c r="Z165" s="139">
        <v>590</v>
      </c>
      <c r="AA165" s="139">
        <v>6747</v>
      </c>
      <c r="AB165" s="139">
        <v>1358</v>
      </c>
      <c r="AC165" s="8">
        <f t="shared" si="23"/>
        <v>8695</v>
      </c>
      <c r="AD165" s="138"/>
    </row>
    <row r="166" spans="1:30" s="140" customFormat="1">
      <c r="A166" s="160"/>
      <c r="B166" s="133"/>
      <c r="C166" s="134" t="s">
        <v>384</v>
      </c>
      <c r="D166" s="135"/>
      <c r="E166" s="136"/>
      <c r="F166" s="135"/>
      <c r="G166" s="135"/>
      <c r="H166" s="135"/>
      <c r="I166" s="137"/>
      <c r="J166" s="138"/>
      <c r="K166" s="139">
        <v>17237</v>
      </c>
      <c r="L166" s="139">
        <v>54982</v>
      </c>
      <c r="M166" s="8">
        <f t="shared" si="13"/>
        <v>72219</v>
      </c>
      <c r="N166" s="142"/>
      <c r="O166" s="139"/>
      <c r="P166" s="139">
        <v>178</v>
      </c>
      <c r="Q166" s="139">
        <v>640</v>
      </c>
      <c r="R166" s="139"/>
      <c r="S166" s="139">
        <v>336</v>
      </c>
      <c r="T166" s="8">
        <f t="shared" si="22"/>
        <v>1154</v>
      </c>
      <c r="U166" s="142"/>
      <c r="V166" s="139">
        <v>147</v>
      </c>
      <c r="W166" s="139"/>
      <c r="X166" s="139"/>
      <c r="Y166" s="139"/>
      <c r="Z166" s="139">
        <v>2363</v>
      </c>
      <c r="AA166" s="139">
        <v>4150</v>
      </c>
      <c r="AB166" s="139">
        <v>9006</v>
      </c>
      <c r="AC166" s="8">
        <f t="shared" si="23"/>
        <v>15519</v>
      </c>
      <c r="AD166" s="138"/>
    </row>
    <row r="167" spans="1:30" s="140" customFormat="1">
      <c r="A167" s="160"/>
      <c r="B167" s="133"/>
      <c r="C167" s="134" t="s">
        <v>385</v>
      </c>
      <c r="D167" s="135"/>
      <c r="E167" s="136"/>
      <c r="F167" s="135"/>
      <c r="G167" s="135"/>
      <c r="H167" s="135"/>
      <c r="I167" s="137"/>
      <c r="J167" s="138"/>
      <c r="K167" s="139">
        <v>125</v>
      </c>
      <c r="L167" s="139">
        <v>165717</v>
      </c>
      <c r="M167" s="8">
        <f t="shared" si="13"/>
        <v>165842</v>
      </c>
      <c r="N167" s="142"/>
      <c r="O167" s="139"/>
      <c r="P167" s="139">
        <v>2094</v>
      </c>
      <c r="Q167" s="139">
        <v>770</v>
      </c>
      <c r="R167" s="139"/>
      <c r="S167" s="139">
        <v>3537</v>
      </c>
      <c r="T167" s="8">
        <f t="shared" si="22"/>
        <v>6401</v>
      </c>
      <c r="U167" s="142"/>
      <c r="V167" s="139">
        <v>97</v>
      </c>
      <c r="W167" s="139"/>
      <c r="X167" s="139"/>
      <c r="Y167" s="139"/>
      <c r="Z167" s="139">
        <v>5544</v>
      </c>
      <c r="AA167" s="139">
        <v>14581</v>
      </c>
      <c r="AB167" s="139">
        <v>9585</v>
      </c>
      <c r="AC167" s="8">
        <f t="shared" si="23"/>
        <v>29710</v>
      </c>
      <c r="AD167" s="138"/>
    </row>
    <row r="168" spans="1:30" s="140" customFormat="1">
      <c r="A168" s="160"/>
      <c r="B168" s="133"/>
      <c r="C168" s="134" t="s">
        <v>386</v>
      </c>
      <c r="D168" s="135"/>
      <c r="E168" s="136"/>
      <c r="F168" s="135"/>
      <c r="G168" s="135"/>
      <c r="H168" s="135"/>
      <c r="I168" s="137"/>
      <c r="J168" s="138"/>
      <c r="K168" s="139">
        <v>2953</v>
      </c>
      <c r="L168" s="139">
        <v>90875</v>
      </c>
      <c r="M168" s="8">
        <f t="shared" si="13"/>
        <v>93828</v>
      </c>
      <c r="N168" s="142"/>
      <c r="O168" s="139"/>
      <c r="P168" s="139">
        <v>234</v>
      </c>
      <c r="Q168" s="139">
        <v>409</v>
      </c>
      <c r="R168" s="139"/>
      <c r="S168" s="139">
        <v>1100</v>
      </c>
      <c r="T168" s="8">
        <f t="shared" si="22"/>
        <v>1743</v>
      </c>
      <c r="U168" s="142"/>
      <c r="V168" s="139">
        <v>601</v>
      </c>
      <c r="W168" s="139"/>
      <c r="X168" s="139"/>
      <c r="Y168" s="139"/>
      <c r="Z168" s="139">
        <v>3517</v>
      </c>
      <c r="AA168" s="139">
        <v>16101</v>
      </c>
      <c r="AB168" s="139">
        <v>7032</v>
      </c>
      <c r="AC168" s="8">
        <f t="shared" si="23"/>
        <v>26650</v>
      </c>
      <c r="AD168" s="138"/>
    </row>
    <row r="169" spans="1:30" s="140" customFormat="1">
      <c r="A169" s="160"/>
      <c r="B169" s="133"/>
      <c r="C169" s="134" t="s">
        <v>387</v>
      </c>
      <c r="D169" s="135"/>
      <c r="E169" s="136"/>
      <c r="F169" s="135"/>
      <c r="G169" s="135"/>
      <c r="H169" s="135"/>
      <c r="I169" s="137"/>
      <c r="J169" s="138"/>
      <c r="K169" s="139"/>
      <c r="L169" s="139">
        <v>65685</v>
      </c>
      <c r="M169" s="8">
        <f t="shared" si="13"/>
        <v>65685</v>
      </c>
      <c r="N169" s="142"/>
      <c r="O169" s="139"/>
      <c r="P169" s="139">
        <v>2053</v>
      </c>
      <c r="Q169" s="139">
        <v>218</v>
      </c>
      <c r="R169" s="139"/>
      <c r="S169" s="139">
        <v>2305</v>
      </c>
      <c r="T169" s="8">
        <f t="shared" si="22"/>
        <v>4576</v>
      </c>
      <c r="U169" s="142"/>
      <c r="V169" s="139">
        <v>134</v>
      </c>
      <c r="W169" s="139"/>
      <c r="X169" s="139"/>
      <c r="Y169" s="139"/>
      <c r="Z169" s="139">
        <v>2090</v>
      </c>
      <c r="AA169" s="139">
        <v>7291</v>
      </c>
      <c r="AB169" s="139">
        <v>2138</v>
      </c>
      <c r="AC169" s="8">
        <f t="shared" si="23"/>
        <v>11519</v>
      </c>
      <c r="AD169" s="138"/>
    </row>
    <row r="170" spans="1:30" s="140" customFormat="1">
      <c r="A170" s="160"/>
      <c r="B170" s="133"/>
      <c r="C170" s="134" t="s">
        <v>388</v>
      </c>
      <c r="D170" s="135"/>
      <c r="E170" s="136"/>
      <c r="F170" s="135"/>
      <c r="G170" s="135"/>
      <c r="H170" s="135"/>
      <c r="I170" s="137"/>
      <c r="J170" s="138"/>
      <c r="K170" s="139">
        <v>1523</v>
      </c>
      <c r="L170" s="139">
        <v>146056</v>
      </c>
      <c r="M170" s="8">
        <f t="shared" ref="M170:M233" si="24">K170+L170</f>
        <v>147579</v>
      </c>
      <c r="N170" s="142"/>
      <c r="O170" s="139"/>
      <c r="P170" s="139">
        <v>3197</v>
      </c>
      <c r="Q170" s="139">
        <v>1077</v>
      </c>
      <c r="R170" s="139"/>
      <c r="S170" s="139">
        <v>4831</v>
      </c>
      <c r="T170" s="8">
        <f t="shared" si="22"/>
        <v>9105</v>
      </c>
      <c r="U170" s="142"/>
      <c r="V170" s="139">
        <v>610</v>
      </c>
      <c r="W170" s="139"/>
      <c r="X170" s="139">
        <v>2</v>
      </c>
      <c r="Y170" s="139"/>
      <c r="Z170" s="139">
        <v>5869</v>
      </c>
      <c r="AA170" s="139">
        <v>3927</v>
      </c>
      <c r="AB170" s="139">
        <v>10420</v>
      </c>
      <c r="AC170" s="8">
        <f t="shared" si="23"/>
        <v>20216</v>
      </c>
      <c r="AD170" s="138"/>
    </row>
    <row r="171" spans="1:30" s="140" customFormat="1">
      <c r="A171" s="160"/>
      <c r="B171" s="133"/>
      <c r="C171" s="134" t="s">
        <v>389</v>
      </c>
      <c r="D171" s="135"/>
      <c r="E171" s="136"/>
      <c r="F171" s="135"/>
      <c r="G171" s="135"/>
      <c r="H171" s="135"/>
      <c r="I171" s="137"/>
      <c r="J171" s="138"/>
      <c r="K171" s="139">
        <v>5181</v>
      </c>
      <c r="L171" s="139">
        <v>179789</v>
      </c>
      <c r="M171" s="8">
        <f t="shared" si="24"/>
        <v>184970</v>
      </c>
      <c r="N171" s="142"/>
      <c r="O171" s="139"/>
      <c r="P171" s="139">
        <v>1411</v>
      </c>
      <c r="Q171" s="139">
        <v>271</v>
      </c>
      <c r="R171" s="139"/>
      <c r="S171" s="139">
        <v>4127</v>
      </c>
      <c r="T171" s="8">
        <f t="shared" si="22"/>
        <v>5809</v>
      </c>
      <c r="U171" s="142"/>
      <c r="V171" s="139">
        <v>269</v>
      </c>
      <c r="W171" s="139"/>
      <c r="X171" s="139"/>
      <c r="Y171" s="139"/>
      <c r="Z171" s="139">
        <v>5620</v>
      </c>
      <c r="AA171" s="139">
        <v>9437</v>
      </c>
      <c r="AB171" s="139">
        <v>13585</v>
      </c>
      <c r="AC171" s="8">
        <f t="shared" si="23"/>
        <v>28642</v>
      </c>
      <c r="AD171" s="138"/>
    </row>
    <row r="172" spans="1:30" s="140" customFormat="1">
      <c r="A172" s="160"/>
      <c r="B172" s="133"/>
      <c r="C172" s="134" t="s">
        <v>390</v>
      </c>
      <c r="D172" s="135"/>
      <c r="E172" s="136"/>
      <c r="F172" s="135"/>
      <c r="G172" s="135"/>
      <c r="H172" s="135"/>
      <c r="I172" s="137"/>
      <c r="J172" s="138"/>
      <c r="K172" s="139">
        <v>5334</v>
      </c>
      <c r="L172" s="139">
        <v>142132</v>
      </c>
      <c r="M172" s="8">
        <f t="shared" si="24"/>
        <v>147466</v>
      </c>
      <c r="N172" s="142"/>
      <c r="O172" s="139"/>
      <c r="P172" s="139">
        <v>1914</v>
      </c>
      <c r="Q172" s="139">
        <v>533</v>
      </c>
      <c r="R172" s="139"/>
      <c r="S172" s="139">
        <v>6648</v>
      </c>
      <c r="T172" s="8">
        <f t="shared" si="22"/>
        <v>9095</v>
      </c>
      <c r="U172" s="142"/>
      <c r="V172" s="139">
        <v>151</v>
      </c>
      <c r="W172" s="139"/>
      <c r="X172" s="139"/>
      <c r="Y172" s="139"/>
      <c r="Z172" s="139">
        <v>7746</v>
      </c>
      <c r="AA172" s="139">
        <v>6984</v>
      </c>
      <c r="AB172" s="139">
        <v>10921</v>
      </c>
      <c r="AC172" s="8">
        <f t="shared" si="23"/>
        <v>25651</v>
      </c>
      <c r="AD172" s="138"/>
    </row>
    <row r="173" spans="1:30" s="140" customFormat="1">
      <c r="A173" s="160"/>
      <c r="B173" s="133"/>
      <c r="C173" s="134" t="s">
        <v>391</v>
      </c>
      <c r="D173" s="135"/>
      <c r="E173" s="136"/>
      <c r="F173" s="135"/>
      <c r="G173" s="135"/>
      <c r="H173" s="135"/>
      <c r="I173" s="137"/>
      <c r="J173" s="138"/>
      <c r="K173" s="139">
        <v>2357</v>
      </c>
      <c r="L173" s="139">
        <v>30547</v>
      </c>
      <c r="M173" s="8">
        <f t="shared" si="24"/>
        <v>32904</v>
      </c>
      <c r="N173" s="142"/>
      <c r="O173" s="139"/>
      <c r="P173" s="139">
        <v>256</v>
      </c>
      <c r="Q173" s="139">
        <v>195</v>
      </c>
      <c r="R173" s="139"/>
      <c r="S173" s="139">
        <v>847</v>
      </c>
      <c r="T173" s="8">
        <f t="shared" si="22"/>
        <v>1298</v>
      </c>
      <c r="U173" s="142"/>
      <c r="V173" s="139">
        <v>78</v>
      </c>
      <c r="W173" s="139"/>
      <c r="X173" s="139"/>
      <c r="Y173" s="139"/>
      <c r="Z173" s="139">
        <v>4272</v>
      </c>
      <c r="AA173" s="139">
        <v>3108</v>
      </c>
      <c r="AB173" s="139">
        <v>1575</v>
      </c>
      <c r="AC173" s="8">
        <f t="shared" si="23"/>
        <v>8955</v>
      </c>
      <c r="AD173" s="138"/>
    </row>
    <row r="174" spans="1:30" s="140" customFormat="1">
      <c r="A174" s="160"/>
      <c r="B174" s="133"/>
      <c r="C174" s="134" t="s">
        <v>392</v>
      </c>
      <c r="D174" s="135"/>
      <c r="E174" s="136"/>
      <c r="F174" s="135"/>
      <c r="G174" s="135"/>
      <c r="H174" s="135"/>
      <c r="I174" s="137"/>
      <c r="J174" s="138"/>
      <c r="K174" s="139"/>
      <c r="L174" s="139">
        <v>125009</v>
      </c>
      <c r="M174" s="8">
        <f t="shared" si="24"/>
        <v>125009</v>
      </c>
      <c r="N174" s="142"/>
      <c r="O174" s="139"/>
      <c r="P174" s="139">
        <v>1701</v>
      </c>
      <c r="Q174" s="139">
        <v>698</v>
      </c>
      <c r="R174" s="139"/>
      <c r="S174" s="139">
        <v>4247</v>
      </c>
      <c r="T174" s="8">
        <f t="shared" si="22"/>
        <v>6646</v>
      </c>
      <c r="U174" s="142"/>
      <c r="V174" s="139">
        <v>534</v>
      </c>
      <c r="W174" s="139"/>
      <c r="X174" s="139"/>
      <c r="Y174" s="139"/>
      <c r="Z174" s="139">
        <v>6031</v>
      </c>
      <c r="AA174" s="139">
        <v>1425</v>
      </c>
      <c r="AB174" s="139">
        <v>14463</v>
      </c>
      <c r="AC174" s="8">
        <f t="shared" si="23"/>
        <v>21919</v>
      </c>
      <c r="AD174" s="138"/>
    </row>
    <row r="175" spans="1:30" s="140" customFormat="1">
      <c r="A175" s="160"/>
      <c r="B175" s="133"/>
      <c r="C175" s="134" t="s">
        <v>393</v>
      </c>
      <c r="D175" s="135"/>
      <c r="E175" s="136"/>
      <c r="F175" s="135"/>
      <c r="G175" s="135"/>
      <c r="H175" s="135"/>
      <c r="I175" s="137"/>
      <c r="J175" s="138"/>
      <c r="K175" s="139">
        <v>4807</v>
      </c>
      <c r="L175" s="139">
        <v>71464</v>
      </c>
      <c r="M175" s="8">
        <f t="shared" si="24"/>
        <v>76271</v>
      </c>
      <c r="N175" s="142"/>
      <c r="O175" s="139"/>
      <c r="P175" s="139">
        <v>289</v>
      </c>
      <c r="Q175" s="139">
        <v>481</v>
      </c>
      <c r="R175" s="139"/>
      <c r="S175" s="139">
        <v>745</v>
      </c>
      <c r="T175" s="8">
        <f t="shared" si="22"/>
        <v>1515</v>
      </c>
      <c r="U175" s="142"/>
      <c r="V175" s="139">
        <v>513</v>
      </c>
      <c r="W175" s="139"/>
      <c r="X175" s="139"/>
      <c r="Y175" s="139"/>
      <c r="Z175" s="139">
        <v>5235</v>
      </c>
      <c r="AA175" s="139">
        <v>16177</v>
      </c>
      <c r="AB175" s="139">
        <v>2204</v>
      </c>
      <c r="AC175" s="8">
        <f t="shared" si="23"/>
        <v>23616</v>
      </c>
      <c r="AD175" s="138"/>
    </row>
    <row r="176" spans="1:30" s="140" customFormat="1">
      <c r="A176" s="160"/>
      <c r="B176" s="133"/>
      <c r="C176" s="134" t="s">
        <v>394</v>
      </c>
      <c r="D176" s="135"/>
      <c r="E176" s="136"/>
      <c r="F176" s="135"/>
      <c r="G176" s="135"/>
      <c r="H176" s="135"/>
      <c r="I176" s="137"/>
      <c r="J176" s="138"/>
      <c r="K176" s="139">
        <v>3949</v>
      </c>
      <c r="L176" s="139">
        <v>68908</v>
      </c>
      <c r="M176" s="8">
        <f t="shared" si="24"/>
        <v>72857</v>
      </c>
      <c r="N176" s="142"/>
      <c r="O176" s="139"/>
      <c r="P176" s="139">
        <v>79</v>
      </c>
      <c r="Q176" s="139">
        <v>137</v>
      </c>
      <c r="R176" s="139"/>
      <c r="S176" s="139">
        <v>85</v>
      </c>
      <c r="T176" s="8">
        <f t="shared" si="22"/>
        <v>301</v>
      </c>
      <c r="U176" s="142"/>
      <c r="V176" s="139">
        <v>10</v>
      </c>
      <c r="W176" s="139"/>
      <c r="X176" s="139"/>
      <c r="Y176" s="139"/>
      <c r="Z176" s="139">
        <v>2544</v>
      </c>
      <c r="AA176" s="139">
        <v>19180</v>
      </c>
      <c r="AB176" s="139">
        <v>2862</v>
      </c>
      <c r="AC176" s="8">
        <f t="shared" si="23"/>
        <v>24586</v>
      </c>
      <c r="AD176" s="138"/>
    </row>
    <row r="177" spans="1:30" s="140" customFormat="1">
      <c r="A177" s="160"/>
      <c r="B177" s="133"/>
      <c r="C177" s="134" t="s">
        <v>395</v>
      </c>
      <c r="D177" s="135"/>
      <c r="E177" s="136"/>
      <c r="F177" s="135"/>
      <c r="G177" s="135"/>
      <c r="H177" s="135"/>
      <c r="I177" s="137"/>
      <c r="J177" s="138"/>
      <c r="K177" s="139">
        <v>6839</v>
      </c>
      <c r="L177" s="139">
        <v>80843</v>
      </c>
      <c r="M177" s="8">
        <f t="shared" si="24"/>
        <v>87682</v>
      </c>
      <c r="N177" s="142"/>
      <c r="O177" s="139"/>
      <c r="P177" s="139">
        <v>552</v>
      </c>
      <c r="Q177" s="139">
        <v>247</v>
      </c>
      <c r="R177" s="139"/>
      <c r="S177" s="139">
        <v>1349</v>
      </c>
      <c r="T177" s="8">
        <f t="shared" si="22"/>
        <v>2148</v>
      </c>
      <c r="U177" s="142"/>
      <c r="V177" s="139">
        <v>25</v>
      </c>
      <c r="W177" s="139"/>
      <c r="X177" s="139"/>
      <c r="Y177" s="139"/>
      <c r="Z177" s="139">
        <v>1013</v>
      </c>
      <c r="AA177" s="139">
        <v>8287</v>
      </c>
      <c r="AB177" s="139">
        <v>2040</v>
      </c>
      <c r="AC177" s="8">
        <f t="shared" si="23"/>
        <v>11340</v>
      </c>
      <c r="AD177" s="138"/>
    </row>
    <row r="178" spans="1:30" s="140" customFormat="1">
      <c r="A178" s="160"/>
      <c r="B178" s="133"/>
      <c r="C178" s="134" t="s">
        <v>396</v>
      </c>
      <c r="D178" s="135"/>
      <c r="E178" s="136"/>
      <c r="F178" s="135"/>
      <c r="G178" s="135"/>
      <c r="H178" s="135"/>
      <c r="I178" s="137"/>
      <c r="J178" s="138"/>
      <c r="K178" s="139">
        <v>6868</v>
      </c>
      <c r="L178" s="139">
        <v>82541</v>
      </c>
      <c r="M178" s="8">
        <f t="shared" si="24"/>
        <v>89409</v>
      </c>
      <c r="N178" s="142"/>
      <c r="O178" s="139"/>
      <c r="P178" s="139">
        <v>227</v>
      </c>
      <c r="Q178" s="139">
        <v>63</v>
      </c>
      <c r="R178" s="139"/>
      <c r="S178" s="139">
        <v>328</v>
      </c>
      <c r="T178" s="8">
        <f t="shared" si="22"/>
        <v>618</v>
      </c>
      <c r="U178" s="142"/>
      <c r="V178" s="139">
        <v>132</v>
      </c>
      <c r="W178" s="139"/>
      <c r="X178" s="139"/>
      <c r="Y178" s="139"/>
      <c r="Z178" s="139">
        <v>2209</v>
      </c>
      <c r="AA178" s="139">
        <v>8797</v>
      </c>
      <c r="AB178" s="139">
        <v>5499</v>
      </c>
      <c r="AC178" s="8">
        <f t="shared" si="23"/>
        <v>16505</v>
      </c>
      <c r="AD178" s="138"/>
    </row>
    <row r="179" spans="1:30" s="140" customFormat="1">
      <c r="A179" s="160"/>
      <c r="B179" s="133"/>
      <c r="C179" s="134" t="s">
        <v>397</v>
      </c>
      <c r="D179" s="135"/>
      <c r="E179" s="136"/>
      <c r="F179" s="135"/>
      <c r="G179" s="135"/>
      <c r="H179" s="135"/>
      <c r="I179" s="137"/>
      <c r="J179" s="138"/>
      <c r="K179" s="139">
        <v>4045</v>
      </c>
      <c r="L179" s="139">
        <v>88249</v>
      </c>
      <c r="M179" s="8">
        <f t="shared" si="24"/>
        <v>92294</v>
      </c>
      <c r="N179" s="142"/>
      <c r="O179" s="139"/>
      <c r="P179" s="139">
        <v>130</v>
      </c>
      <c r="Q179" s="139">
        <v>405</v>
      </c>
      <c r="R179" s="139"/>
      <c r="S179" s="139">
        <v>736</v>
      </c>
      <c r="T179" s="8">
        <f t="shared" si="22"/>
        <v>1271</v>
      </c>
      <c r="U179" s="142"/>
      <c r="V179" s="139">
        <v>0</v>
      </c>
      <c r="W179" s="139"/>
      <c r="X179" s="139">
        <v>0</v>
      </c>
      <c r="Y179" s="139"/>
      <c r="Z179" s="139">
        <v>2893</v>
      </c>
      <c r="AA179" s="139">
        <v>5434</v>
      </c>
      <c r="AB179" s="139">
        <v>6795</v>
      </c>
      <c r="AC179" s="8">
        <f t="shared" si="23"/>
        <v>15122</v>
      </c>
      <c r="AD179" s="138"/>
    </row>
    <row r="180" spans="1:30" s="140" customFormat="1">
      <c r="A180" s="160"/>
      <c r="B180" s="133"/>
      <c r="C180" s="134" t="s">
        <v>398</v>
      </c>
      <c r="D180" s="135"/>
      <c r="E180" s="136"/>
      <c r="F180" s="135"/>
      <c r="G180" s="135"/>
      <c r="H180" s="135"/>
      <c r="I180" s="137"/>
      <c r="J180" s="138"/>
      <c r="K180" s="139">
        <v>3796</v>
      </c>
      <c r="L180" s="139">
        <v>67137</v>
      </c>
      <c r="M180" s="8">
        <f t="shared" si="24"/>
        <v>70933</v>
      </c>
      <c r="N180" s="142"/>
      <c r="O180" s="139"/>
      <c r="P180" s="139">
        <v>386</v>
      </c>
      <c r="Q180" s="139">
        <v>255</v>
      </c>
      <c r="R180" s="139"/>
      <c r="S180" s="139">
        <v>1206</v>
      </c>
      <c r="T180" s="8">
        <f t="shared" si="22"/>
        <v>1847</v>
      </c>
      <c r="U180" s="142"/>
      <c r="V180" s="139">
        <v>192</v>
      </c>
      <c r="W180" s="139"/>
      <c r="X180" s="139">
        <v>0</v>
      </c>
      <c r="Y180" s="139"/>
      <c r="Z180" s="139">
        <v>2505</v>
      </c>
      <c r="AA180" s="139">
        <v>8658</v>
      </c>
      <c r="AB180" s="139">
        <v>7076</v>
      </c>
      <c r="AC180" s="8">
        <f t="shared" si="23"/>
        <v>18239</v>
      </c>
      <c r="AD180" s="138"/>
    </row>
    <row r="181" spans="1:30" s="140" customFormat="1">
      <c r="A181" s="161"/>
      <c r="B181" s="133"/>
      <c r="C181" s="134" t="s">
        <v>399</v>
      </c>
      <c r="D181" s="135"/>
      <c r="E181" s="136"/>
      <c r="F181" s="135"/>
      <c r="G181" s="135"/>
      <c r="H181" s="135"/>
      <c r="I181" s="137"/>
      <c r="J181" s="138"/>
      <c r="K181" s="139">
        <v>1960</v>
      </c>
      <c r="L181" s="139">
        <v>98959</v>
      </c>
      <c r="M181" s="8">
        <f t="shared" si="24"/>
        <v>100919</v>
      </c>
      <c r="N181" s="142"/>
      <c r="O181" s="139"/>
      <c r="P181" s="139">
        <v>8250</v>
      </c>
      <c r="Q181" s="139">
        <v>605</v>
      </c>
      <c r="R181" s="139"/>
      <c r="S181" s="139">
        <v>16398</v>
      </c>
      <c r="T181" s="8">
        <f t="shared" si="22"/>
        <v>25253</v>
      </c>
      <c r="U181" s="142"/>
      <c r="V181" s="139">
        <v>136</v>
      </c>
      <c r="W181" s="139"/>
      <c r="X181" s="139">
        <v>0</v>
      </c>
      <c r="Y181" s="139"/>
      <c r="Z181" s="139">
        <v>4064</v>
      </c>
      <c r="AA181" s="139">
        <v>13473</v>
      </c>
      <c r="AB181" s="139">
        <v>7914</v>
      </c>
      <c r="AC181" s="8">
        <f t="shared" si="23"/>
        <v>25451</v>
      </c>
      <c r="AD181" s="138"/>
    </row>
    <row r="182" spans="1:30" s="140" customFormat="1">
      <c r="A182" s="12" t="s">
        <v>11</v>
      </c>
      <c r="B182" s="12"/>
      <c r="C182" s="12"/>
      <c r="D182" s="9"/>
      <c r="E182" s="130"/>
      <c r="F182" s="9"/>
      <c r="G182" s="9"/>
      <c r="H182" s="9"/>
      <c r="I182" s="131"/>
      <c r="J182" s="3"/>
      <c r="K182" s="3">
        <f t="shared" ref="K182:P182" si="25">SUM(K164:K181)</f>
        <v>67932</v>
      </c>
      <c r="L182" s="3">
        <f t="shared" si="25"/>
        <v>1675137</v>
      </c>
      <c r="M182" s="3">
        <f t="shared" si="25"/>
        <v>1743069</v>
      </c>
      <c r="N182" s="3">
        <f t="shared" si="25"/>
        <v>0</v>
      </c>
      <c r="O182" s="3">
        <f t="shared" si="25"/>
        <v>0</v>
      </c>
      <c r="P182" s="3">
        <f t="shared" si="25"/>
        <v>23896</v>
      </c>
      <c r="Q182" s="3">
        <f t="shared" ref="Q182:AD182" si="26">SUM(Q164:Q181)</f>
        <v>7444</v>
      </c>
      <c r="R182" s="3">
        <f t="shared" si="26"/>
        <v>0</v>
      </c>
      <c r="S182" s="3">
        <f t="shared" si="26"/>
        <v>50370</v>
      </c>
      <c r="T182" s="3">
        <f t="shared" si="26"/>
        <v>81710</v>
      </c>
      <c r="U182" s="3">
        <f t="shared" si="26"/>
        <v>0</v>
      </c>
      <c r="V182" s="3">
        <f t="shared" si="26"/>
        <v>4017</v>
      </c>
      <c r="W182" s="3">
        <f t="shared" si="26"/>
        <v>0</v>
      </c>
      <c r="X182" s="3">
        <f t="shared" si="26"/>
        <v>2</v>
      </c>
      <c r="Y182" s="3">
        <f t="shared" si="26"/>
        <v>0</v>
      </c>
      <c r="Z182" s="3">
        <f t="shared" si="26"/>
        <v>66681</v>
      </c>
      <c r="AA182" s="3">
        <f t="shared" si="26"/>
        <v>165497</v>
      </c>
      <c r="AB182" s="3">
        <f t="shared" si="26"/>
        <v>117730</v>
      </c>
      <c r="AC182" s="3">
        <f t="shared" si="26"/>
        <v>349908</v>
      </c>
      <c r="AD182" s="3">
        <f t="shared" si="26"/>
        <v>0</v>
      </c>
    </row>
    <row r="183" spans="1:30" s="140" customFormat="1">
      <c r="A183" s="159" t="s">
        <v>400</v>
      </c>
      <c r="B183" s="133"/>
      <c r="C183" s="134" t="s">
        <v>401</v>
      </c>
      <c r="D183" s="135"/>
      <c r="E183" s="136"/>
      <c r="F183" s="135"/>
      <c r="G183" s="135"/>
      <c r="H183" s="135"/>
      <c r="I183" s="137"/>
      <c r="J183" s="138"/>
      <c r="K183" s="139">
        <v>17036</v>
      </c>
      <c r="L183" s="139">
        <v>119513</v>
      </c>
      <c r="M183" s="8">
        <f t="shared" si="24"/>
        <v>136549</v>
      </c>
      <c r="N183" s="142"/>
      <c r="O183" s="139"/>
      <c r="P183" s="139">
        <v>454</v>
      </c>
      <c r="Q183" s="139">
        <v>317</v>
      </c>
      <c r="R183" s="139"/>
      <c r="S183" s="139">
        <v>719</v>
      </c>
      <c r="T183" s="8">
        <f t="shared" ref="T183:T200" si="27">+S183+Q183+P183</f>
        <v>1490</v>
      </c>
      <c r="U183" s="142"/>
      <c r="V183" s="139">
        <v>671</v>
      </c>
      <c r="W183" s="139"/>
      <c r="X183" s="139">
        <v>109</v>
      </c>
      <c r="Y183" s="139"/>
      <c r="Z183" s="139">
        <v>1828</v>
      </c>
      <c r="AA183" s="139">
        <v>13814</v>
      </c>
      <c r="AB183" s="139">
        <v>1400</v>
      </c>
      <c r="AC183" s="8">
        <f t="shared" ref="AC183:AC200" si="28">+AB183+AA183+Z183</f>
        <v>17042</v>
      </c>
      <c r="AD183" s="138"/>
    </row>
    <row r="184" spans="1:30" s="140" customFormat="1">
      <c r="A184" s="160"/>
      <c r="B184" s="133"/>
      <c r="C184" s="134" t="s">
        <v>402</v>
      </c>
      <c r="D184" s="135"/>
      <c r="E184" s="136"/>
      <c r="F184" s="135"/>
      <c r="G184" s="135"/>
      <c r="H184" s="135"/>
      <c r="I184" s="137"/>
      <c r="J184" s="138"/>
      <c r="K184" s="139">
        <v>4782</v>
      </c>
      <c r="L184" s="139">
        <v>96682</v>
      </c>
      <c r="M184" s="8">
        <f t="shared" si="24"/>
        <v>101464</v>
      </c>
      <c r="N184" s="142"/>
      <c r="O184" s="139"/>
      <c r="P184" s="139">
        <v>1033</v>
      </c>
      <c r="Q184" s="139">
        <v>139</v>
      </c>
      <c r="R184" s="139"/>
      <c r="S184" s="139">
        <v>1275</v>
      </c>
      <c r="T184" s="8">
        <f t="shared" si="27"/>
        <v>2447</v>
      </c>
      <c r="U184" s="142"/>
      <c r="V184" s="139">
        <v>506</v>
      </c>
      <c r="W184" s="139"/>
      <c r="X184" s="139">
        <v>0</v>
      </c>
      <c r="Y184" s="139"/>
      <c r="Z184" s="139">
        <v>1374</v>
      </c>
      <c r="AA184" s="139">
        <v>18624</v>
      </c>
      <c r="AB184" s="139">
        <v>5676</v>
      </c>
      <c r="AC184" s="8">
        <f t="shared" si="28"/>
        <v>25674</v>
      </c>
      <c r="AD184" s="138"/>
    </row>
    <row r="185" spans="1:30" s="140" customFormat="1">
      <c r="A185" s="160"/>
      <c r="B185" s="133"/>
      <c r="C185" s="134" t="s">
        <v>403</v>
      </c>
      <c r="D185" s="135"/>
      <c r="E185" s="136"/>
      <c r="F185" s="135"/>
      <c r="G185" s="135"/>
      <c r="H185" s="135"/>
      <c r="I185" s="137"/>
      <c r="J185" s="138"/>
      <c r="K185" s="139">
        <v>3237</v>
      </c>
      <c r="L185" s="139">
        <v>55986</v>
      </c>
      <c r="M185" s="8">
        <f t="shared" si="24"/>
        <v>59223</v>
      </c>
      <c r="N185" s="142"/>
      <c r="O185" s="139"/>
      <c r="P185" s="139">
        <v>291</v>
      </c>
      <c r="Q185" s="139">
        <v>163</v>
      </c>
      <c r="R185" s="139"/>
      <c r="S185" s="139">
        <v>313</v>
      </c>
      <c r="T185" s="8">
        <f t="shared" si="27"/>
        <v>767</v>
      </c>
      <c r="U185" s="142"/>
      <c r="V185" s="139">
        <v>285</v>
      </c>
      <c r="W185" s="139"/>
      <c r="X185" s="139">
        <v>0</v>
      </c>
      <c r="Y185" s="139"/>
      <c r="Z185" s="139">
        <v>553</v>
      </c>
      <c r="AA185" s="139">
        <v>2992</v>
      </c>
      <c r="AB185" s="139">
        <v>196</v>
      </c>
      <c r="AC185" s="8">
        <f t="shared" si="28"/>
        <v>3741</v>
      </c>
      <c r="AD185" s="138"/>
    </row>
    <row r="186" spans="1:30" s="140" customFormat="1">
      <c r="A186" s="160"/>
      <c r="B186" s="133"/>
      <c r="C186" s="134" t="s">
        <v>404</v>
      </c>
      <c r="D186" s="135"/>
      <c r="E186" s="136"/>
      <c r="F186" s="135"/>
      <c r="G186" s="135"/>
      <c r="H186" s="135"/>
      <c r="I186" s="137"/>
      <c r="J186" s="138"/>
      <c r="K186" s="139">
        <v>4552</v>
      </c>
      <c r="L186" s="139">
        <v>57829</v>
      </c>
      <c r="M186" s="8">
        <f t="shared" si="24"/>
        <v>62381</v>
      </c>
      <c r="N186" s="142"/>
      <c r="O186" s="139"/>
      <c r="P186" s="139">
        <v>477</v>
      </c>
      <c r="Q186" s="139">
        <v>183</v>
      </c>
      <c r="R186" s="139"/>
      <c r="S186" s="139">
        <v>541</v>
      </c>
      <c r="T186" s="8">
        <f t="shared" si="27"/>
        <v>1201</v>
      </c>
      <c r="U186" s="142"/>
      <c r="V186" s="139">
        <v>88</v>
      </c>
      <c r="W186" s="139"/>
      <c r="X186" s="139">
        <v>0</v>
      </c>
      <c r="Y186" s="139"/>
      <c r="Z186" s="139">
        <v>2950</v>
      </c>
      <c r="AA186" s="139">
        <v>777</v>
      </c>
      <c r="AB186" s="139">
        <v>5142</v>
      </c>
      <c r="AC186" s="8">
        <f t="shared" si="28"/>
        <v>8869</v>
      </c>
      <c r="AD186" s="138"/>
    </row>
    <row r="187" spans="1:30" s="140" customFormat="1">
      <c r="A187" s="160"/>
      <c r="B187" s="133"/>
      <c r="C187" s="134" t="s">
        <v>405</v>
      </c>
      <c r="D187" s="135"/>
      <c r="E187" s="136"/>
      <c r="F187" s="135"/>
      <c r="G187" s="135"/>
      <c r="H187" s="135"/>
      <c r="I187" s="137"/>
      <c r="J187" s="138"/>
      <c r="K187" s="139">
        <v>0</v>
      </c>
      <c r="L187" s="139">
        <v>70232</v>
      </c>
      <c r="M187" s="8">
        <f t="shared" si="24"/>
        <v>70232</v>
      </c>
      <c r="N187" s="142"/>
      <c r="O187" s="139"/>
      <c r="P187" s="139">
        <v>76</v>
      </c>
      <c r="Q187" s="139">
        <v>42</v>
      </c>
      <c r="R187" s="139"/>
      <c r="S187" s="139">
        <v>129</v>
      </c>
      <c r="T187" s="8">
        <f t="shared" si="27"/>
        <v>247</v>
      </c>
      <c r="U187" s="142"/>
      <c r="V187" s="139">
        <v>158</v>
      </c>
      <c r="W187" s="139"/>
      <c r="X187" s="139">
        <v>1</v>
      </c>
      <c r="Y187" s="139"/>
      <c r="Z187" s="139">
        <v>831</v>
      </c>
      <c r="AA187" s="139">
        <v>2292</v>
      </c>
      <c r="AB187" s="139">
        <v>432</v>
      </c>
      <c r="AC187" s="8">
        <f t="shared" si="28"/>
        <v>3555</v>
      </c>
      <c r="AD187" s="138"/>
    </row>
    <row r="188" spans="1:30" s="140" customFormat="1">
      <c r="A188" s="160"/>
      <c r="B188" s="133"/>
      <c r="C188" s="134" t="s">
        <v>406</v>
      </c>
      <c r="D188" s="135"/>
      <c r="E188" s="136"/>
      <c r="F188" s="135"/>
      <c r="G188" s="135"/>
      <c r="H188" s="135"/>
      <c r="I188" s="137"/>
      <c r="J188" s="138"/>
      <c r="K188" s="139">
        <v>8132</v>
      </c>
      <c r="L188" s="139">
        <v>76173</v>
      </c>
      <c r="M188" s="8">
        <f t="shared" si="24"/>
        <v>84305</v>
      </c>
      <c r="N188" s="142"/>
      <c r="O188" s="139"/>
      <c r="P188" s="139">
        <v>1572</v>
      </c>
      <c r="Q188" s="139">
        <v>1140</v>
      </c>
      <c r="R188" s="139"/>
      <c r="S188" s="139">
        <v>1538</v>
      </c>
      <c r="T188" s="8">
        <f t="shared" si="27"/>
        <v>4250</v>
      </c>
      <c r="U188" s="142"/>
      <c r="V188" s="139">
        <v>238</v>
      </c>
      <c r="W188" s="139"/>
      <c r="X188" s="139">
        <v>0</v>
      </c>
      <c r="Y188" s="139"/>
      <c r="Z188" s="139">
        <v>13873</v>
      </c>
      <c r="AA188" s="139">
        <v>7825</v>
      </c>
      <c r="AB188" s="139">
        <v>6713</v>
      </c>
      <c r="AC188" s="8">
        <f t="shared" si="28"/>
        <v>28411</v>
      </c>
      <c r="AD188" s="138"/>
    </row>
    <row r="189" spans="1:30" s="140" customFormat="1">
      <c r="A189" s="160"/>
      <c r="B189" s="133"/>
      <c r="C189" s="134" t="s">
        <v>407</v>
      </c>
      <c r="D189" s="135"/>
      <c r="E189" s="136"/>
      <c r="F189" s="135"/>
      <c r="G189" s="135"/>
      <c r="H189" s="135"/>
      <c r="I189" s="137"/>
      <c r="J189" s="138"/>
      <c r="K189" s="139">
        <v>0</v>
      </c>
      <c r="L189" s="139">
        <v>140477</v>
      </c>
      <c r="M189" s="8">
        <f t="shared" si="24"/>
        <v>140477</v>
      </c>
      <c r="N189" s="142"/>
      <c r="O189" s="139"/>
      <c r="P189" s="139">
        <v>5544</v>
      </c>
      <c r="Q189" s="139">
        <v>1055</v>
      </c>
      <c r="R189" s="139"/>
      <c r="S189" s="139">
        <v>4922</v>
      </c>
      <c r="T189" s="8">
        <f t="shared" si="27"/>
        <v>11521</v>
      </c>
      <c r="U189" s="142"/>
      <c r="V189" s="139">
        <v>384</v>
      </c>
      <c r="W189" s="139"/>
      <c r="X189" s="139">
        <v>0</v>
      </c>
      <c r="Y189" s="139"/>
      <c r="Z189" s="139">
        <v>1380</v>
      </c>
      <c r="AA189" s="139">
        <v>22988</v>
      </c>
      <c r="AB189" s="139">
        <v>1677</v>
      </c>
      <c r="AC189" s="8">
        <f t="shared" si="28"/>
        <v>26045</v>
      </c>
      <c r="AD189" s="138"/>
    </row>
    <row r="190" spans="1:30" s="140" customFormat="1">
      <c r="A190" s="160"/>
      <c r="B190" s="133"/>
      <c r="C190" s="134" t="s">
        <v>408</v>
      </c>
      <c r="D190" s="135"/>
      <c r="E190" s="136"/>
      <c r="F190" s="135"/>
      <c r="G190" s="135"/>
      <c r="H190" s="135"/>
      <c r="I190" s="137"/>
      <c r="J190" s="138"/>
      <c r="K190" s="139">
        <v>7881</v>
      </c>
      <c r="L190" s="139">
        <v>170129</v>
      </c>
      <c r="M190" s="8">
        <f t="shared" si="24"/>
        <v>178010</v>
      </c>
      <c r="N190" s="142"/>
      <c r="O190" s="139"/>
      <c r="P190" s="139">
        <v>912</v>
      </c>
      <c r="Q190" s="139">
        <v>1586</v>
      </c>
      <c r="R190" s="139"/>
      <c r="S190" s="139">
        <v>3408</v>
      </c>
      <c r="T190" s="8">
        <f t="shared" si="27"/>
        <v>5906</v>
      </c>
      <c r="U190" s="142"/>
      <c r="V190" s="139">
        <v>640</v>
      </c>
      <c r="W190" s="139"/>
      <c r="X190" s="139">
        <v>0</v>
      </c>
      <c r="Y190" s="139"/>
      <c r="Z190" s="139">
        <v>3806</v>
      </c>
      <c r="AA190" s="139">
        <v>17863</v>
      </c>
      <c r="AB190" s="139">
        <v>8308</v>
      </c>
      <c r="AC190" s="8">
        <f t="shared" si="28"/>
        <v>29977</v>
      </c>
      <c r="AD190" s="138"/>
    </row>
    <row r="191" spans="1:30" s="140" customFormat="1">
      <c r="A191" s="160"/>
      <c r="B191" s="133"/>
      <c r="C191" s="134" t="s">
        <v>409</v>
      </c>
      <c r="D191" s="135"/>
      <c r="E191" s="136"/>
      <c r="F191" s="135"/>
      <c r="G191" s="135"/>
      <c r="H191" s="135"/>
      <c r="I191" s="137"/>
      <c r="J191" s="138"/>
      <c r="K191" s="139">
        <v>0</v>
      </c>
      <c r="L191" s="139">
        <v>224841</v>
      </c>
      <c r="M191" s="8">
        <f t="shared" si="24"/>
        <v>224841</v>
      </c>
      <c r="N191" s="142"/>
      <c r="O191" s="139"/>
      <c r="P191" s="139">
        <v>3556</v>
      </c>
      <c r="Q191" s="139">
        <v>903</v>
      </c>
      <c r="R191" s="139"/>
      <c r="S191" s="139">
        <v>4162</v>
      </c>
      <c r="T191" s="8">
        <f t="shared" si="27"/>
        <v>8621</v>
      </c>
      <c r="U191" s="142"/>
      <c r="V191" s="139">
        <v>257</v>
      </c>
      <c r="W191" s="139"/>
      <c r="X191" s="139">
        <v>5</v>
      </c>
      <c r="Y191" s="139"/>
      <c r="Z191" s="139">
        <v>9372</v>
      </c>
      <c r="AA191" s="139">
        <v>29970</v>
      </c>
      <c r="AB191" s="139">
        <v>12680</v>
      </c>
      <c r="AC191" s="8">
        <f t="shared" si="28"/>
        <v>52022</v>
      </c>
      <c r="AD191" s="138"/>
    </row>
    <row r="192" spans="1:30" s="140" customFormat="1">
      <c r="A192" s="160"/>
      <c r="B192" s="133"/>
      <c r="C192" s="134" t="s">
        <v>410</v>
      </c>
      <c r="D192" s="135"/>
      <c r="E192" s="136"/>
      <c r="F192" s="135"/>
      <c r="G192" s="135"/>
      <c r="H192" s="135"/>
      <c r="I192" s="137"/>
      <c r="J192" s="138"/>
      <c r="K192" s="139">
        <v>9778</v>
      </c>
      <c r="L192" s="139">
        <v>132371</v>
      </c>
      <c r="M192" s="8">
        <f t="shared" si="24"/>
        <v>142149</v>
      </c>
      <c r="N192" s="142"/>
      <c r="O192" s="139"/>
      <c r="P192" s="139">
        <v>1518</v>
      </c>
      <c r="Q192" s="139">
        <v>1347</v>
      </c>
      <c r="R192" s="139"/>
      <c r="S192" s="139">
        <v>1514</v>
      </c>
      <c r="T192" s="8">
        <f t="shared" si="27"/>
        <v>4379</v>
      </c>
      <c r="U192" s="142"/>
      <c r="V192" s="139">
        <v>436</v>
      </c>
      <c r="W192" s="139"/>
      <c r="X192" s="139">
        <v>0</v>
      </c>
      <c r="Y192" s="139"/>
      <c r="Z192" s="139">
        <v>3834</v>
      </c>
      <c r="AA192" s="139">
        <v>4362</v>
      </c>
      <c r="AB192" s="139">
        <v>7509</v>
      </c>
      <c r="AC192" s="8">
        <f t="shared" si="28"/>
        <v>15705</v>
      </c>
      <c r="AD192" s="138"/>
    </row>
    <row r="193" spans="1:30" s="140" customFormat="1">
      <c r="A193" s="160"/>
      <c r="B193" s="133"/>
      <c r="C193" s="134" t="s">
        <v>411</v>
      </c>
      <c r="D193" s="135"/>
      <c r="E193" s="136"/>
      <c r="F193" s="135"/>
      <c r="G193" s="135"/>
      <c r="H193" s="135"/>
      <c r="I193" s="137"/>
      <c r="J193" s="138"/>
      <c r="K193" s="139">
        <v>8279</v>
      </c>
      <c r="L193" s="139">
        <v>217875</v>
      </c>
      <c r="M193" s="8">
        <f t="shared" si="24"/>
        <v>226154</v>
      </c>
      <c r="N193" s="142"/>
      <c r="O193" s="139"/>
      <c r="P193" s="139">
        <v>399</v>
      </c>
      <c r="Q193" s="139">
        <v>1706</v>
      </c>
      <c r="R193" s="139"/>
      <c r="S193" s="139">
        <v>926</v>
      </c>
      <c r="T193" s="8">
        <f t="shared" si="27"/>
        <v>3031</v>
      </c>
      <c r="U193" s="142"/>
      <c r="V193" s="139">
        <v>632</v>
      </c>
      <c r="W193" s="139"/>
      <c r="X193" s="139">
        <v>0</v>
      </c>
      <c r="Y193" s="139"/>
      <c r="Z193" s="139">
        <v>7095</v>
      </c>
      <c r="AA193" s="139">
        <v>30398</v>
      </c>
      <c r="AB193" s="139">
        <v>2688</v>
      </c>
      <c r="AC193" s="8">
        <f t="shared" si="28"/>
        <v>40181</v>
      </c>
      <c r="AD193" s="138"/>
    </row>
    <row r="194" spans="1:30" s="140" customFormat="1">
      <c r="A194" s="160"/>
      <c r="B194" s="133"/>
      <c r="C194" s="134" t="s">
        <v>412</v>
      </c>
      <c r="D194" s="135"/>
      <c r="E194" s="136"/>
      <c r="F194" s="135"/>
      <c r="G194" s="135"/>
      <c r="H194" s="135"/>
      <c r="I194" s="137"/>
      <c r="J194" s="138"/>
      <c r="K194" s="139">
        <v>0</v>
      </c>
      <c r="L194" s="139">
        <v>151567</v>
      </c>
      <c r="M194" s="8">
        <f t="shared" si="24"/>
        <v>151567</v>
      </c>
      <c r="N194" s="142"/>
      <c r="O194" s="139"/>
      <c r="P194" s="139">
        <v>970</v>
      </c>
      <c r="Q194" s="139">
        <v>179</v>
      </c>
      <c r="R194" s="139"/>
      <c r="S194" s="139">
        <v>1104</v>
      </c>
      <c r="T194" s="8">
        <f t="shared" si="27"/>
        <v>2253</v>
      </c>
      <c r="U194" s="142"/>
      <c r="V194" s="139">
        <v>726</v>
      </c>
      <c r="W194" s="139"/>
      <c r="X194" s="139">
        <v>0</v>
      </c>
      <c r="Y194" s="139"/>
      <c r="Z194" s="139">
        <v>2883</v>
      </c>
      <c r="AA194" s="139">
        <v>19351</v>
      </c>
      <c r="AB194" s="139">
        <v>7709</v>
      </c>
      <c r="AC194" s="8">
        <f t="shared" si="28"/>
        <v>29943</v>
      </c>
      <c r="AD194" s="138"/>
    </row>
    <row r="195" spans="1:30" s="140" customFormat="1">
      <c r="A195" s="160"/>
      <c r="B195" s="133"/>
      <c r="C195" s="134" t="s">
        <v>413</v>
      </c>
      <c r="D195" s="135"/>
      <c r="E195" s="136"/>
      <c r="F195" s="135"/>
      <c r="G195" s="135"/>
      <c r="H195" s="135"/>
      <c r="I195" s="137"/>
      <c r="J195" s="138"/>
      <c r="K195" s="139">
        <v>7777</v>
      </c>
      <c r="L195" s="139">
        <v>257966</v>
      </c>
      <c r="M195" s="8">
        <f t="shared" si="24"/>
        <v>265743</v>
      </c>
      <c r="N195" s="142"/>
      <c r="O195" s="139"/>
      <c r="P195" s="139">
        <v>98050</v>
      </c>
      <c r="Q195" s="139">
        <v>3372</v>
      </c>
      <c r="R195" s="139"/>
      <c r="S195" s="139">
        <v>931</v>
      </c>
      <c r="T195" s="8">
        <f t="shared" si="27"/>
        <v>102353</v>
      </c>
      <c r="U195" s="142"/>
      <c r="V195" s="139">
        <v>603</v>
      </c>
      <c r="W195" s="139"/>
      <c r="X195" s="139">
        <v>55</v>
      </c>
      <c r="Y195" s="139"/>
      <c r="Z195" s="139">
        <v>9652</v>
      </c>
      <c r="AA195" s="139">
        <v>19392</v>
      </c>
      <c r="AB195" s="139">
        <v>12453</v>
      </c>
      <c r="AC195" s="8">
        <f t="shared" si="28"/>
        <v>41497</v>
      </c>
      <c r="AD195" s="138"/>
    </row>
    <row r="196" spans="1:30" s="140" customFormat="1">
      <c r="A196" s="160"/>
      <c r="B196" s="133"/>
      <c r="C196" s="134" t="s">
        <v>414</v>
      </c>
      <c r="D196" s="135"/>
      <c r="E196" s="136"/>
      <c r="F196" s="135"/>
      <c r="G196" s="135"/>
      <c r="H196" s="135"/>
      <c r="I196" s="137"/>
      <c r="J196" s="138"/>
      <c r="K196" s="139">
        <v>5542</v>
      </c>
      <c r="L196" s="139">
        <v>174141</v>
      </c>
      <c r="M196" s="8">
        <f t="shared" si="24"/>
        <v>179683</v>
      </c>
      <c r="N196" s="142"/>
      <c r="O196" s="139"/>
      <c r="P196" s="139">
        <v>872</v>
      </c>
      <c r="Q196" s="139">
        <v>967</v>
      </c>
      <c r="R196" s="139"/>
      <c r="S196" s="139">
        <v>857</v>
      </c>
      <c r="T196" s="8">
        <f t="shared" si="27"/>
        <v>2696</v>
      </c>
      <c r="U196" s="142"/>
      <c r="V196" s="139">
        <v>853</v>
      </c>
      <c r="W196" s="139"/>
      <c r="X196" s="139">
        <v>0</v>
      </c>
      <c r="Y196" s="139"/>
      <c r="Z196" s="139">
        <v>5707</v>
      </c>
      <c r="AA196" s="139">
        <v>12732</v>
      </c>
      <c r="AB196" s="139">
        <v>12290</v>
      </c>
      <c r="AC196" s="8">
        <f t="shared" si="28"/>
        <v>30729</v>
      </c>
      <c r="AD196" s="138"/>
    </row>
    <row r="197" spans="1:30" s="140" customFormat="1">
      <c r="A197" s="160"/>
      <c r="B197" s="133"/>
      <c r="C197" s="134" t="s">
        <v>415</v>
      </c>
      <c r="D197" s="135"/>
      <c r="E197" s="136"/>
      <c r="F197" s="135"/>
      <c r="G197" s="135"/>
      <c r="H197" s="135"/>
      <c r="I197" s="137"/>
      <c r="J197" s="138"/>
      <c r="K197" s="139">
        <v>5953</v>
      </c>
      <c r="L197" s="139">
        <v>61015</v>
      </c>
      <c r="M197" s="8">
        <f t="shared" si="24"/>
        <v>66968</v>
      </c>
      <c r="N197" s="142"/>
      <c r="O197" s="139"/>
      <c r="P197" s="139">
        <v>210</v>
      </c>
      <c r="Q197" s="139">
        <v>673</v>
      </c>
      <c r="R197" s="139"/>
      <c r="S197" s="139">
        <v>909</v>
      </c>
      <c r="T197" s="8">
        <f t="shared" si="27"/>
        <v>1792</v>
      </c>
      <c r="U197" s="142"/>
      <c r="V197" s="139">
        <v>803</v>
      </c>
      <c r="W197" s="139"/>
      <c r="X197" s="139">
        <v>0</v>
      </c>
      <c r="Y197" s="139"/>
      <c r="Z197" s="139">
        <v>2120</v>
      </c>
      <c r="AA197" s="139">
        <v>4515</v>
      </c>
      <c r="AB197" s="139">
        <v>699</v>
      </c>
      <c r="AC197" s="8">
        <f t="shared" si="28"/>
        <v>7334</v>
      </c>
      <c r="AD197" s="138"/>
    </row>
    <row r="198" spans="1:30" s="140" customFormat="1">
      <c r="A198" s="160"/>
      <c r="B198" s="133"/>
      <c r="C198" s="134" t="s">
        <v>416</v>
      </c>
      <c r="D198" s="135"/>
      <c r="E198" s="136"/>
      <c r="F198" s="135"/>
      <c r="G198" s="135"/>
      <c r="H198" s="135"/>
      <c r="I198" s="137"/>
      <c r="J198" s="138"/>
      <c r="K198" s="139">
        <v>8079</v>
      </c>
      <c r="L198" s="139">
        <v>91803</v>
      </c>
      <c r="M198" s="8">
        <f t="shared" si="24"/>
        <v>99882</v>
      </c>
      <c r="N198" s="142"/>
      <c r="O198" s="139"/>
      <c r="P198" s="139">
        <v>1975</v>
      </c>
      <c r="Q198" s="139">
        <v>370</v>
      </c>
      <c r="R198" s="139"/>
      <c r="S198" s="139">
        <v>2503</v>
      </c>
      <c r="T198" s="8">
        <f t="shared" si="27"/>
        <v>4848</v>
      </c>
      <c r="U198" s="142"/>
      <c r="V198" s="139">
        <v>182</v>
      </c>
      <c r="W198" s="139"/>
      <c r="X198" s="139">
        <v>1</v>
      </c>
      <c r="Y198" s="139"/>
      <c r="Z198" s="139">
        <v>1818</v>
      </c>
      <c r="AA198" s="139">
        <v>17794</v>
      </c>
      <c r="AB198" s="139">
        <v>3313</v>
      </c>
      <c r="AC198" s="8">
        <f t="shared" si="28"/>
        <v>22925</v>
      </c>
      <c r="AD198" s="138"/>
    </row>
    <row r="199" spans="1:30" s="140" customFormat="1">
      <c r="A199" s="160"/>
      <c r="B199" s="133"/>
      <c r="C199" s="134" t="s">
        <v>417</v>
      </c>
      <c r="D199" s="135"/>
      <c r="E199" s="136"/>
      <c r="F199" s="135"/>
      <c r="G199" s="135"/>
      <c r="H199" s="135"/>
      <c r="I199" s="137"/>
      <c r="J199" s="138"/>
      <c r="K199" s="139">
        <v>0</v>
      </c>
      <c r="L199" s="139">
        <v>107382</v>
      </c>
      <c r="M199" s="8">
        <f t="shared" si="24"/>
        <v>107382</v>
      </c>
      <c r="N199" s="142"/>
      <c r="O199" s="139"/>
      <c r="P199" s="139">
        <v>1025</v>
      </c>
      <c r="Q199" s="139">
        <v>288</v>
      </c>
      <c r="R199" s="139"/>
      <c r="S199" s="139">
        <v>1313</v>
      </c>
      <c r="T199" s="8">
        <f t="shared" si="27"/>
        <v>2626</v>
      </c>
      <c r="U199" s="142"/>
      <c r="V199" s="139">
        <v>495</v>
      </c>
      <c r="W199" s="139"/>
      <c r="X199" s="139">
        <v>0</v>
      </c>
      <c r="Y199" s="139"/>
      <c r="Z199" s="139">
        <v>2307</v>
      </c>
      <c r="AA199" s="139">
        <v>7040</v>
      </c>
      <c r="AB199" s="139">
        <v>4430</v>
      </c>
      <c r="AC199" s="8">
        <f t="shared" si="28"/>
        <v>13777</v>
      </c>
      <c r="AD199" s="138"/>
    </row>
    <row r="200" spans="1:30" s="140" customFormat="1">
      <c r="A200" s="161"/>
      <c r="B200" s="133"/>
      <c r="C200" s="134" t="s">
        <v>418</v>
      </c>
      <c r="D200" s="135"/>
      <c r="E200" s="136"/>
      <c r="F200" s="135"/>
      <c r="G200" s="135"/>
      <c r="H200" s="135"/>
      <c r="I200" s="137"/>
      <c r="J200" s="138"/>
      <c r="K200" s="139">
        <v>3887</v>
      </c>
      <c r="L200" s="139">
        <v>184557</v>
      </c>
      <c r="M200" s="8">
        <f t="shared" si="24"/>
        <v>188444</v>
      </c>
      <c r="N200" s="142"/>
      <c r="O200" s="139"/>
      <c r="P200" s="139">
        <v>1877</v>
      </c>
      <c r="Q200" s="139">
        <v>1111</v>
      </c>
      <c r="R200" s="139"/>
      <c r="S200" s="139">
        <v>2250</v>
      </c>
      <c r="T200" s="8">
        <f t="shared" si="27"/>
        <v>5238</v>
      </c>
      <c r="U200" s="142"/>
      <c r="V200" s="139">
        <v>447</v>
      </c>
      <c r="W200" s="139"/>
      <c r="X200" s="139">
        <v>0</v>
      </c>
      <c r="Y200" s="139"/>
      <c r="Z200" s="139">
        <v>2741</v>
      </c>
      <c r="AA200" s="139">
        <v>8022</v>
      </c>
      <c r="AB200" s="139">
        <v>8911</v>
      </c>
      <c r="AC200" s="8">
        <f t="shared" si="28"/>
        <v>19674</v>
      </c>
      <c r="AD200" s="138"/>
    </row>
    <row r="201" spans="1:30" s="140" customFormat="1">
      <c r="A201" s="12" t="s">
        <v>11</v>
      </c>
      <c r="B201" s="12"/>
      <c r="C201" s="12"/>
      <c r="D201" s="9"/>
      <c r="E201" s="130"/>
      <c r="F201" s="9"/>
      <c r="G201" s="9"/>
      <c r="H201" s="9"/>
      <c r="I201" s="131"/>
      <c r="J201" s="3"/>
      <c r="K201" s="3">
        <f t="shared" ref="K201:T201" si="29">SUM(K183:K200)</f>
        <v>94915</v>
      </c>
      <c r="L201" s="3">
        <f t="shared" si="29"/>
        <v>2390539</v>
      </c>
      <c r="M201" s="3">
        <f t="shared" si="29"/>
        <v>2485454</v>
      </c>
      <c r="N201" s="3">
        <f t="shared" si="29"/>
        <v>0</v>
      </c>
      <c r="O201" s="3">
        <f t="shared" si="29"/>
        <v>0</v>
      </c>
      <c r="P201" s="3">
        <f t="shared" si="29"/>
        <v>120811</v>
      </c>
      <c r="Q201" s="3">
        <f t="shared" si="29"/>
        <v>15541</v>
      </c>
      <c r="R201" s="3">
        <f t="shared" si="29"/>
        <v>0</v>
      </c>
      <c r="S201" s="3">
        <f t="shared" si="29"/>
        <v>29314</v>
      </c>
      <c r="T201" s="3">
        <f t="shared" si="29"/>
        <v>165666</v>
      </c>
      <c r="U201" s="3">
        <f t="shared" ref="U201:AD201" si="30">SUM(U183:U200)</f>
        <v>0</v>
      </c>
      <c r="V201" s="3">
        <f t="shared" si="30"/>
        <v>8404</v>
      </c>
      <c r="W201" s="3">
        <f t="shared" si="30"/>
        <v>0</v>
      </c>
      <c r="X201" s="3">
        <f t="shared" si="30"/>
        <v>171</v>
      </c>
      <c r="Y201" s="3">
        <f t="shared" si="30"/>
        <v>0</v>
      </c>
      <c r="Z201" s="3">
        <f t="shared" si="30"/>
        <v>74124</v>
      </c>
      <c r="AA201" s="3">
        <f t="shared" si="30"/>
        <v>240751</v>
      </c>
      <c r="AB201" s="3">
        <f t="shared" si="30"/>
        <v>102226</v>
      </c>
      <c r="AC201" s="3">
        <f t="shared" si="30"/>
        <v>417101</v>
      </c>
      <c r="AD201" s="3">
        <f t="shared" si="30"/>
        <v>0</v>
      </c>
    </row>
    <row r="202" spans="1:30" s="140" customFormat="1">
      <c r="A202" s="159" t="s">
        <v>419</v>
      </c>
      <c r="B202" s="133"/>
      <c r="C202" s="134" t="s">
        <v>420</v>
      </c>
      <c r="D202" s="135"/>
      <c r="E202" s="136"/>
      <c r="F202" s="135"/>
      <c r="G202" s="135"/>
      <c r="H202" s="135"/>
      <c r="I202" s="137"/>
      <c r="J202" s="138"/>
      <c r="K202" s="139">
        <v>7693</v>
      </c>
      <c r="L202" s="139">
        <v>258786</v>
      </c>
      <c r="M202" s="8">
        <f t="shared" si="24"/>
        <v>266479</v>
      </c>
      <c r="N202" s="142"/>
      <c r="O202" s="139"/>
      <c r="P202" s="139">
        <v>5448</v>
      </c>
      <c r="Q202" s="139">
        <v>5408</v>
      </c>
      <c r="R202" s="139"/>
      <c r="S202" s="139">
        <v>8390</v>
      </c>
      <c r="T202" s="8">
        <f t="shared" ref="T202:T216" si="31">+S202+Q202+P202</f>
        <v>19246</v>
      </c>
      <c r="U202" s="142"/>
      <c r="V202" s="139">
        <v>538</v>
      </c>
      <c r="W202" s="139"/>
      <c r="X202" s="139">
        <v>21</v>
      </c>
      <c r="Y202" s="139"/>
      <c r="Z202" s="139">
        <v>17540</v>
      </c>
      <c r="AA202" s="139">
        <v>56552</v>
      </c>
      <c r="AB202" s="139">
        <v>16676</v>
      </c>
      <c r="AC202" s="8">
        <f t="shared" ref="AC202:AC216" si="32">+AB202+AA202+Z202</f>
        <v>90768</v>
      </c>
      <c r="AD202" s="138"/>
    </row>
    <row r="203" spans="1:30" s="140" customFormat="1">
      <c r="A203" s="160"/>
      <c r="B203" s="133"/>
      <c r="C203" s="134" t="s">
        <v>421</v>
      </c>
      <c r="D203" s="135"/>
      <c r="E203" s="136"/>
      <c r="F203" s="135"/>
      <c r="G203" s="135"/>
      <c r="H203" s="135"/>
      <c r="I203" s="137"/>
      <c r="J203" s="138"/>
      <c r="K203" s="139">
        <v>2208</v>
      </c>
      <c r="L203" s="139">
        <v>220198</v>
      </c>
      <c r="M203" s="8">
        <f t="shared" si="24"/>
        <v>222406</v>
      </c>
      <c r="N203" s="142"/>
      <c r="O203" s="139"/>
      <c r="P203" s="139">
        <v>1813</v>
      </c>
      <c r="Q203" s="139">
        <v>1597</v>
      </c>
      <c r="R203" s="139"/>
      <c r="S203" s="139">
        <v>3708</v>
      </c>
      <c r="T203" s="8">
        <f t="shared" si="31"/>
        <v>7118</v>
      </c>
      <c r="U203" s="142"/>
      <c r="V203" s="139">
        <v>17</v>
      </c>
      <c r="W203" s="139"/>
      <c r="X203" s="139">
        <v>0</v>
      </c>
      <c r="Y203" s="139"/>
      <c r="Z203" s="139">
        <v>8857</v>
      </c>
      <c r="AA203" s="139">
        <v>66862</v>
      </c>
      <c r="AB203" s="139">
        <v>14352</v>
      </c>
      <c r="AC203" s="8">
        <f t="shared" si="32"/>
        <v>90071</v>
      </c>
      <c r="AD203" s="138"/>
    </row>
    <row r="204" spans="1:30" s="140" customFormat="1">
      <c r="A204" s="160"/>
      <c r="B204" s="133"/>
      <c r="C204" s="134" t="s">
        <v>422</v>
      </c>
      <c r="D204" s="135"/>
      <c r="E204" s="136"/>
      <c r="F204" s="135"/>
      <c r="G204" s="135"/>
      <c r="H204" s="135"/>
      <c r="I204" s="137"/>
      <c r="J204" s="138"/>
      <c r="K204" s="139">
        <v>10643</v>
      </c>
      <c r="L204" s="139">
        <v>245489</v>
      </c>
      <c r="M204" s="8">
        <f t="shared" si="24"/>
        <v>256132</v>
      </c>
      <c r="N204" s="142"/>
      <c r="O204" s="139"/>
      <c r="P204" s="139">
        <v>1069</v>
      </c>
      <c r="Q204" s="139">
        <v>550</v>
      </c>
      <c r="R204" s="139"/>
      <c r="S204" s="139">
        <v>4407</v>
      </c>
      <c r="T204" s="8">
        <f t="shared" si="31"/>
        <v>6026</v>
      </c>
      <c r="U204" s="142"/>
      <c r="V204" s="139">
        <v>524</v>
      </c>
      <c r="W204" s="139"/>
      <c r="X204" s="139">
        <v>31</v>
      </c>
      <c r="Y204" s="139"/>
      <c r="Z204" s="139">
        <v>9830</v>
      </c>
      <c r="AA204" s="139">
        <v>12333</v>
      </c>
      <c r="AB204" s="139">
        <v>15018</v>
      </c>
      <c r="AC204" s="8">
        <f t="shared" si="32"/>
        <v>37181</v>
      </c>
      <c r="AD204" s="138"/>
    </row>
    <row r="205" spans="1:30" s="140" customFormat="1">
      <c r="A205" s="160"/>
      <c r="B205" s="133"/>
      <c r="C205" s="134" t="s">
        <v>423</v>
      </c>
      <c r="D205" s="135"/>
      <c r="E205" s="136"/>
      <c r="F205" s="135"/>
      <c r="G205" s="135"/>
      <c r="H205" s="135"/>
      <c r="I205" s="137"/>
      <c r="J205" s="138"/>
      <c r="K205" s="139">
        <v>3457</v>
      </c>
      <c r="L205" s="139">
        <v>77874</v>
      </c>
      <c r="M205" s="8">
        <f t="shared" si="24"/>
        <v>81331</v>
      </c>
      <c r="N205" s="142"/>
      <c r="O205" s="139"/>
      <c r="P205" s="139">
        <v>1766</v>
      </c>
      <c r="Q205" s="139">
        <v>979</v>
      </c>
      <c r="R205" s="139"/>
      <c r="S205" s="139">
        <v>1848</v>
      </c>
      <c r="T205" s="8">
        <f t="shared" si="31"/>
        <v>4593</v>
      </c>
      <c r="U205" s="142"/>
      <c r="V205" s="139">
        <v>156</v>
      </c>
      <c r="W205" s="139"/>
      <c r="X205" s="139">
        <v>56</v>
      </c>
      <c r="Y205" s="139"/>
      <c r="Z205" s="139">
        <v>4588</v>
      </c>
      <c r="AA205" s="139">
        <v>30121</v>
      </c>
      <c r="AB205" s="139">
        <v>4391</v>
      </c>
      <c r="AC205" s="8">
        <f t="shared" si="32"/>
        <v>39100</v>
      </c>
      <c r="AD205" s="138"/>
    </row>
    <row r="206" spans="1:30" s="140" customFormat="1">
      <c r="A206" s="160"/>
      <c r="B206" s="133"/>
      <c r="C206" s="134" t="s">
        <v>424</v>
      </c>
      <c r="D206" s="135"/>
      <c r="E206" s="136"/>
      <c r="F206" s="135"/>
      <c r="G206" s="135"/>
      <c r="H206" s="135"/>
      <c r="I206" s="137"/>
      <c r="J206" s="138"/>
      <c r="K206" s="139">
        <v>9236</v>
      </c>
      <c r="L206" s="139">
        <v>139239</v>
      </c>
      <c r="M206" s="8">
        <f t="shared" si="24"/>
        <v>148475</v>
      </c>
      <c r="N206" s="142"/>
      <c r="O206" s="139"/>
      <c r="P206" s="139">
        <v>64</v>
      </c>
      <c r="Q206" s="139">
        <v>829</v>
      </c>
      <c r="R206" s="139"/>
      <c r="S206" s="139">
        <v>1171</v>
      </c>
      <c r="T206" s="8">
        <f t="shared" si="31"/>
        <v>2064</v>
      </c>
      <c r="U206" s="142"/>
      <c r="V206" s="139">
        <v>258</v>
      </c>
      <c r="W206" s="139"/>
      <c r="X206" s="139">
        <v>0</v>
      </c>
      <c r="Y206" s="139"/>
      <c r="Z206" s="139">
        <v>6808</v>
      </c>
      <c r="AA206" s="139">
        <v>12805</v>
      </c>
      <c r="AB206" s="139">
        <v>6344</v>
      </c>
      <c r="AC206" s="8">
        <f t="shared" si="32"/>
        <v>25957</v>
      </c>
      <c r="AD206" s="138"/>
    </row>
    <row r="207" spans="1:30" s="140" customFormat="1">
      <c r="A207" s="160"/>
      <c r="B207" s="133"/>
      <c r="C207" s="134" t="s">
        <v>425</v>
      </c>
      <c r="D207" s="135"/>
      <c r="E207" s="136"/>
      <c r="F207" s="135"/>
      <c r="G207" s="135"/>
      <c r="H207" s="135"/>
      <c r="I207" s="137"/>
      <c r="J207" s="138"/>
      <c r="K207" s="139">
        <v>7693</v>
      </c>
      <c r="L207" s="139">
        <v>167112</v>
      </c>
      <c r="M207" s="8">
        <f t="shared" si="24"/>
        <v>174805</v>
      </c>
      <c r="N207" s="142"/>
      <c r="O207" s="139"/>
      <c r="P207" s="139">
        <v>193</v>
      </c>
      <c r="Q207" s="139">
        <v>511</v>
      </c>
      <c r="R207" s="139"/>
      <c r="S207" s="139">
        <v>1049</v>
      </c>
      <c r="T207" s="8">
        <f t="shared" si="31"/>
        <v>1753</v>
      </c>
      <c r="U207" s="142"/>
      <c r="V207" s="139">
        <v>415</v>
      </c>
      <c r="W207" s="139"/>
      <c r="X207" s="139">
        <v>0</v>
      </c>
      <c r="Y207" s="139"/>
      <c r="Z207" s="139">
        <v>5398</v>
      </c>
      <c r="AA207" s="139">
        <v>22606</v>
      </c>
      <c r="AB207" s="139">
        <v>8983</v>
      </c>
      <c r="AC207" s="8">
        <f t="shared" si="32"/>
        <v>36987</v>
      </c>
      <c r="AD207" s="138"/>
    </row>
    <row r="208" spans="1:30" s="140" customFormat="1">
      <c r="A208" s="160"/>
      <c r="B208" s="133"/>
      <c r="C208" s="134" t="s">
        <v>426</v>
      </c>
      <c r="D208" s="135"/>
      <c r="E208" s="136"/>
      <c r="F208" s="135"/>
      <c r="G208" s="135"/>
      <c r="H208" s="135"/>
      <c r="I208" s="137"/>
      <c r="J208" s="138"/>
      <c r="K208" s="139">
        <v>8118</v>
      </c>
      <c r="L208" s="139">
        <v>98112</v>
      </c>
      <c r="M208" s="8">
        <f t="shared" si="24"/>
        <v>106230</v>
      </c>
      <c r="N208" s="142"/>
      <c r="O208" s="139"/>
      <c r="P208" s="139">
        <v>79</v>
      </c>
      <c r="Q208" s="139">
        <v>910</v>
      </c>
      <c r="R208" s="139"/>
      <c r="S208" s="139">
        <v>890</v>
      </c>
      <c r="T208" s="8">
        <f t="shared" si="31"/>
        <v>1879</v>
      </c>
      <c r="U208" s="142"/>
      <c r="V208" s="139">
        <v>542</v>
      </c>
      <c r="W208" s="139"/>
      <c r="X208" s="139">
        <v>12</v>
      </c>
      <c r="Y208" s="139"/>
      <c r="Z208" s="139">
        <v>5328</v>
      </c>
      <c r="AA208" s="139">
        <v>19382</v>
      </c>
      <c r="AB208" s="139">
        <v>8018</v>
      </c>
      <c r="AC208" s="8">
        <f t="shared" si="32"/>
        <v>32728</v>
      </c>
      <c r="AD208" s="138"/>
    </row>
    <row r="209" spans="1:30" s="140" customFormat="1">
      <c r="A209" s="160"/>
      <c r="B209" s="133"/>
      <c r="C209" s="134" t="s">
        <v>427</v>
      </c>
      <c r="D209" s="135"/>
      <c r="E209" s="136"/>
      <c r="F209" s="135"/>
      <c r="G209" s="135"/>
      <c r="H209" s="135"/>
      <c r="I209" s="137"/>
      <c r="J209" s="138"/>
      <c r="K209" s="139">
        <v>4630</v>
      </c>
      <c r="L209" s="139">
        <v>94900</v>
      </c>
      <c r="M209" s="8">
        <f t="shared" si="24"/>
        <v>99530</v>
      </c>
      <c r="N209" s="142"/>
      <c r="O209" s="139"/>
      <c r="P209" s="139">
        <v>1085</v>
      </c>
      <c r="Q209" s="139">
        <v>1406</v>
      </c>
      <c r="R209" s="139"/>
      <c r="S209" s="139">
        <v>1641</v>
      </c>
      <c r="T209" s="8">
        <f t="shared" si="31"/>
        <v>4132</v>
      </c>
      <c r="U209" s="142"/>
      <c r="V209" s="139">
        <v>310</v>
      </c>
      <c r="W209" s="139"/>
      <c r="X209" s="139">
        <v>0</v>
      </c>
      <c r="Y209" s="139"/>
      <c r="Z209" s="139">
        <v>5504</v>
      </c>
      <c r="AA209" s="139">
        <v>14147</v>
      </c>
      <c r="AB209" s="139">
        <v>7098</v>
      </c>
      <c r="AC209" s="8">
        <f t="shared" si="32"/>
        <v>26749</v>
      </c>
      <c r="AD209" s="138"/>
    </row>
    <row r="210" spans="1:30" s="140" customFormat="1">
      <c r="A210" s="160"/>
      <c r="B210" s="133"/>
      <c r="C210" s="134" t="s">
        <v>428</v>
      </c>
      <c r="D210" s="135"/>
      <c r="E210" s="136"/>
      <c r="F210" s="135"/>
      <c r="G210" s="135"/>
      <c r="H210" s="135"/>
      <c r="I210" s="137"/>
      <c r="J210" s="138"/>
      <c r="K210" s="139">
        <v>8236</v>
      </c>
      <c r="L210" s="139">
        <v>103134</v>
      </c>
      <c r="M210" s="8">
        <f t="shared" si="24"/>
        <v>111370</v>
      </c>
      <c r="N210" s="142"/>
      <c r="O210" s="139"/>
      <c r="P210" s="139">
        <v>2296</v>
      </c>
      <c r="Q210" s="139">
        <v>1415</v>
      </c>
      <c r="R210" s="139"/>
      <c r="S210" s="139">
        <v>2728</v>
      </c>
      <c r="T210" s="8">
        <f t="shared" si="31"/>
        <v>6439</v>
      </c>
      <c r="U210" s="142"/>
      <c r="V210" s="139">
        <v>307</v>
      </c>
      <c r="W210" s="139"/>
      <c r="X210" s="139">
        <v>0</v>
      </c>
      <c r="Y210" s="139"/>
      <c r="Z210" s="139">
        <v>4955</v>
      </c>
      <c r="AA210" s="139">
        <v>4088</v>
      </c>
      <c r="AB210" s="139">
        <v>8586</v>
      </c>
      <c r="AC210" s="8">
        <f t="shared" si="32"/>
        <v>17629</v>
      </c>
      <c r="AD210" s="138"/>
    </row>
    <row r="211" spans="1:30" s="140" customFormat="1">
      <c r="A211" s="160"/>
      <c r="B211" s="133"/>
      <c r="C211" s="134" t="s">
        <v>429</v>
      </c>
      <c r="D211" s="135"/>
      <c r="E211" s="136"/>
      <c r="F211" s="135"/>
      <c r="G211" s="135"/>
      <c r="H211" s="135"/>
      <c r="I211" s="137"/>
      <c r="J211" s="138"/>
      <c r="K211" s="139">
        <v>0</v>
      </c>
      <c r="L211" s="139">
        <v>111292</v>
      </c>
      <c r="M211" s="8">
        <f t="shared" si="24"/>
        <v>111292</v>
      </c>
      <c r="N211" s="142"/>
      <c r="O211" s="139"/>
      <c r="P211" s="139">
        <v>0</v>
      </c>
      <c r="Q211" s="139">
        <v>220</v>
      </c>
      <c r="R211" s="139"/>
      <c r="S211" s="139">
        <v>6</v>
      </c>
      <c r="T211" s="8">
        <f t="shared" si="31"/>
        <v>226</v>
      </c>
      <c r="U211" s="142"/>
      <c r="V211" s="139">
        <v>44</v>
      </c>
      <c r="W211" s="139"/>
      <c r="X211" s="139">
        <v>12</v>
      </c>
      <c r="Y211" s="139"/>
      <c r="Z211" s="139">
        <v>4080</v>
      </c>
      <c r="AA211" s="139">
        <v>50216</v>
      </c>
      <c r="AB211" s="139">
        <v>6399</v>
      </c>
      <c r="AC211" s="8">
        <f t="shared" si="32"/>
        <v>60695</v>
      </c>
      <c r="AD211" s="138"/>
    </row>
    <row r="212" spans="1:30" s="140" customFormat="1">
      <c r="A212" s="160"/>
      <c r="B212" s="133"/>
      <c r="C212" s="134" t="s">
        <v>430</v>
      </c>
      <c r="D212" s="135"/>
      <c r="E212" s="136"/>
      <c r="F212" s="135"/>
      <c r="G212" s="135"/>
      <c r="H212" s="135"/>
      <c r="I212" s="137"/>
      <c r="J212" s="138"/>
      <c r="K212" s="139">
        <v>3460</v>
      </c>
      <c r="L212" s="139">
        <v>289849</v>
      </c>
      <c r="M212" s="8">
        <f t="shared" si="24"/>
        <v>293309</v>
      </c>
      <c r="N212" s="142"/>
      <c r="O212" s="139"/>
      <c r="P212" s="139">
        <v>3630</v>
      </c>
      <c r="Q212" s="139">
        <v>1111</v>
      </c>
      <c r="R212" s="139"/>
      <c r="S212" s="139">
        <v>3703</v>
      </c>
      <c r="T212" s="8">
        <f t="shared" si="31"/>
        <v>8444</v>
      </c>
      <c r="U212" s="142"/>
      <c r="V212" s="139">
        <v>19</v>
      </c>
      <c r="W212" s="139"/>
      <c r="X212" s="139">
        <v>4</v>
      </c>
      <c r="Y212" s="139"/>
      <c r="Z212" s="139">
        <v>8406</v>
      </c>
      <c r="AA212" s="139">
        <v>61962</v>
      </c>
      <c r="AB212" s="139">
        <v>15097</v>
      </c>
      <c r="AC212" s="8">
        <f t="shared" si="32"/>
        <v>85465</v>
      </c>
      <c r="AD212" s="138"/>
    </row>
    <row r="213" spans="1:30" s="140" customFormat="1">
      <c r="A213" s="160"/>
      <c r="B213" s="133"/>
      <c r="C213" s="134" t="s">
        <v>431</v>
      </c>
      <c r="D213" s="135"/>
      <c r="E213" s="136"/>
      <c r="F213" s="135"/>
      <c r="G213" s="135"/>
      <c r="H213" s="135"/>
      <c r="I213" s="137"/>
      <c r="J213" s="138"/>
      <c r="K213" s="139">
        <v>11237</v>
      </c>
      <c r="L213" s="139">
        <v>56394</v>
      </c>
      <c r="M213" s="8">
        <f t="shared" si="24"/>
        <v>67631</v>
      </c>
      <c r="N213" s="142"/>
      <c r="O213" s="139"/>
      <c r="P213" s="139">
        <v>0</v>
      </c>
      <c r="Q213" s="139">
        <v>523</v>
      </c>
      <c r="R213" s="139"/>
      <c r="S213" s="139">
        <v>64</v>
      </c>
      <c r="T213" s="8">
        <f t="shared" si="31"/>
        <v>587</v>
      </c>
      <c r="U213" s="142"/>
      <c r="V213" s="139">
        <v>46</v>
      </c>
      <c r="W213" s="139"/>
      <c r="X213" s="139">
        <v>3</v>
      </c>
      <c r="Y213" s="139"/>
      <c r="Z213" s="139">
        <v>2226</v>
      </c>
      <c r="AA213" s="139">
        <v>4146</v>
      </c>
      <c r="AB213" s="139">
        <v>5388</v>
      </c>
      <c r="AC213" s="8">
        <f t="shared" si="32"/>
        <v>11760</v>
      </c>
      <c r="AD213" s="138"/>
    </row>
    <row r="214" spans="1:30" s="140" customFormat="1">
      <c r="A214" s="160"/>
      <c r="B214" s="133"/>
      <c r="C214" s="134" t="s">
        <v>432</v>
      </c>
      <c r="D214" s="135"/>
      <c r="E214" s="136"/>
      <c r="F214" s="135"/>
      <c r="G214" s="135"/>
      <c r="H214" s="135"/>
      <c r="I214" s="137"/>
      <c r="J214" s="138"/>
      <c r="K214" s="139">
        <v>84019</v>
      </c>
      <c r="L214" s="139">
        <v>197298</v>
      </c>
      <c r="M214" s="8">
        <f t="shared" si="24"/>
        <v>281317</v>
      </c>
      <c r="N214" s="142"/>
      <c r="O214" s="139"/>
      <c r="P214" s="139">
        <v>323</v>
      </c>
      <c r="Q214" s="139">
        <v>779</v>
      </c>
      <c r="R214" s="139"/>
      <c r="S214" s="139">
        <v>1515</v>
      </c>
      <c r="T214" s="8">
        <f t="shared" si="31"/>
        <v>2617</v>
      </c>
      <c r="U214" s="142"/>
      <c r="V214" s="139">
        <v>300</v>
      </c>
      <c r="W214" s="139"/>
      <c r="X214" s="139">
        <v>0</v>
      </c>
      <c r="Y214" s="139"/>
      <c r="Z214" s="139">
        <v>5708</v>
      </c>
      <c r="AA214" s="139">
        <v>19217</v>
      </c>
      <c r="AB214" s="139">
        <v>7138</v>
      </c>
      <c r="AC214" s="8">
        <f t="shared" si="32"/>
        <v>32063</v>
      </c>
      <c r="AD214" s="138"/>
    </row>
    <row r="215" spans="1:30" s="140" customFormat="1">
      <c r="A215" s="160"/>
      <c r="B215" s="133"/>
      <c r="C215" s="134" t="s">
        <v>433</v>
      </c>
      <c r="D215" s="135"/>
      <c r="E215" s="136"/>
      <c r="F215" s="135"/>
      <c r="G215" s="135"/>
      <c r="H215" s="135"/>
      <c r="I215" s="137"/>
      <c r="J215" s="138"/>
      <c r="K215" s="139">
        <v>21039</v>
      </c>
      <c r="L215" s="139">
        <v>373576</v>
      </c>
      <c r="M215" s="8">
        <f t="shared" si="24"/>
        <v>394615</v>
      </c>
      <c r="N215" s="142"/>
      <c r="O215" s="139"/>
      <c r="P215" s="139">
        <v>3090</v>
      </c>
      <c r="Q215" s="139">
        <v>2697</v>
      </c>
      <c r="R215" s="139"/>
      <c r="S215" s="139">
        <v>6210</v>
      </c>
      <c r="T215" s="8">
        <f t="shared" si="31"/>
        <v>11997</v>
      </c>
      <c r="U215" s="142"/>
      <c r="V215" s="139">
        <v>262</v>
      </c>
      <c r="W215" s="139"/>
      <c r="X215" s="139">
        <v>3</v>
      </c>
      <c r="Y215" s="139"/>
      <c r="Z215" s="139">
        <v>18088</v>
      </c>
      <c r="AA215" s="139">
        <v>18979</v>
      </c>
      <c r="AB215" s="139">
        <v>23282</v>
      </c>
      <c r="AC215" s="8">
        <f t="shared" si="32"/>
        <v>60349</v>
      </c>
      <c r="AD215" s="138"/>
    </row>
    <row r="216" spans="1:30" s="140" customFormat="1">
      <c r="A216" s="161"/>
      <c r="B216" s="133"/>
      <c r="C216" s="134" t="s">
        <v>434</v>
      </c>
      <c r="D216" s="135"/>
      <c r="E216" s="136"/>
      <c r="F216" s="135"/>
      <c r="G216" s="135"/>
      <c r="H216" s="135"/>
      <c r="I216" s="137"/>
      <c r="J216" s="138"/>
      <c r="K216" s="139">
        <v>12808</v>
      </c>
      <c r="L216" s="139">
        <v>115757</v>
      </c>
      <c r="M216" s="8">
        <f t="shared" si="24"/>
        <v>128565</v>
      </c>
      <c r="N216" s="142"/>
      <c r="O216" s="139"/>
      <c r="P216" s="139">
        <v>1078</v>
      </c>
      <c r="Q216" s="139">
        <v>865</v>
      </c>
      <c r="R216" s="139"/>
      <c r="S216" s="139">
        <v>1964</v>
      </c>
      <c r="T216" s="8">
        <f t="shared" si="31"/>
        <v>3907</v>
      </c>
      <c r="U216" s="142"/>
      <c r="V216" s="139">
        <v>57</v>
      </c>
      <c r="W216" s="139"/>
      <c r="X216" s="139">
        <v>0</v>
      </c>
      <c r="Y216" s="139"/>
      <c r="Z216" s="139">
        <v>7018</v>
      </c>
      <c r="AA216" s="139">
        <v>10047</v>
      </c>
      <c r="AB216" s="139">
        <v>12595</v>
      </c>
      <c r="AC216" s="8">
        <f t="shared" si="32"/>
        <v>29660</v>
      </c>
      <c r="AD216" s="138"/>
    </row>
    <row r="217" spans="1:30" s="140" customFormat="1">
      <c r="A217" s="12" t="s">
        <v>11</v>
      </c>
      <c r="B217" s="12"/>
      <c r="C217" s="12"/>
      <c r="D217" s="9"/>
      <c r="E217" s="130"/>
      <c r="F217" s="9"/>
      <c r="G217" s="9"/>
      <c r="H217" s="9"/>
      <c r="I217" s="131"/>
      <c r="J217" s="3"/>
      <c r="K217" s="3">
        <f>SUM(K202:K216)</f>
        <v>194477</v>
      </c>
      <c r="L217" s="3">
        <f t="shared" ref="L217:AD217" si="33">SUM(L202:L216)</f>
        <v>2549010</v>
      </c>
      <c r="M217" s="3">
        <f t="shared" si="33"/>
        <v>2743487</v>
      </c>
      <c r="N217" s="3">
        <f t="shared" si="33"/>
        <v>0</v>
      </c>
      <c r="O217" s="3">
        <f t="shared" si="33"/>
        <v>0</v>
      </c>
      <c r="P217" s="3">
        <f t="shared" si="33"/>
        <v>21934</v>
      </c>
      <c r="Q217" s="3">
        <f t="shared" si="33"/>
        <v>19800</v>
      </c>
      <c r="R217" s="3">
        <f t="shared" si="33"/>
        <v>0</v>
      </c>
      <c r="S217" s="3">
        <f t="shared" si="33"/>
        <v>39294</v>
      </c>
      <c r="T217" s="3">
        <f t="shared" si="33"/>
        <v>81028</v>
      </c>
      <c r="U217" s="3">
        <f t="shared" si="33"/>
        <v>0</v>
      </c>
      <c r="V217" s="3">
        <f t="shared" si="33"/>
        <v>3795</v>
      </c>
      <c r="W217" s="3">
        <f t="shared" si="33"/>
        <v>0</v>
      </c>
      <c r="X217" s="3">
        <f t="shared" si="33"/>
        <v>142</v>
      </c>
      <c r="Y217" s="3">
        <f t="shared" si="33"/>
        <v>0</v>
      </c>
      <c r="Z217" s="3">
        <f t="shared" si="33"/>
        <v>114334</v>
      </c>
      <c r="AA217" s="3">
        <f t="shared" si="33"/>
        <v>403463</v>
      </c>
      <c r="AB217" s="3">
        <f t="shared" si="33"/>
        <v>159365</v>
      </c>
      <c r="AC217" s="3">
        <f t="shared" si="33"/>
        <v>677162</v>
      </c>
      <c r="AD217" s="3">
        <f t="shared" si="33"/>
        <v>0</v>
      </c>
    </row>
    <row r="218" spans="1:30" s="140" customFormat="1">
      <c r="A218" s="159" t="s">
        <v>435</v>
      </c>
      <c r="B218" s="133"/>
      <c r="C218" s="134" t="s">
        <v>436</v>
      </c>
      <c r="D218" s="141"/>
      <c r="E218" s="136"/>
      <c r="F218" s="135"/>
      <c r="G218" s="135"/>
      <c r="H218" s="135"/>
      <c r="I218" s="137"/>
      <c r="J218" s="138"/>
      <c r="K218" s="139">
        <v>9061</v>
      </c>
      <c r="L218" s="139">
        <v>164059</v>
      </c>
      <c r="M218" s="8">
        <f t="shared" si="24"/>
        <v>173120</v>
      </c>
      <c r="N218" s="142"/>
      <c r="O218" s="139"/>
      <c r="P218" s="139">
        <v>2390</v>
      </c>
      <c r="Q218" s="139">
        <v>249</v>
      </c>
      <c r="R218" s="139"/>
      <c r="S218" s="139">
        <v>2758</v>
      </c>
      <c r="T218" s="8">
        <f t="shared" ref="T218:T230" si="34">+S218+Q218+P218</f>
        <v>5397</v>
      </c>
      <c r="U218" s="137"/>
      <c r="V218" s="139">
        <v>373</v>
      </c>
      <c r="W218" s="138"/>
      <c r="X218" s="139">
        <v>0</v>
      </c>
      <c r="Y218" s="138"/>
      <c r="Z218" s="139">
        <v>6785</v>
      </c>
      <c r="AA218" s="139">
        <v>16509</v>
      </c>
      <c r="AB218" s="139">
        <v>9545</v>
      </c>
      <c r="AC218" s="8">
        <f t="shared" ref="AC218:AC230" si="35">+AB218+AA218+Z218</f>
        <v>32839</v>
      </c>
      <c r="AD218" s="138"/>
    </row>
    <row r="219" spans="1:30" s="140" customFormat="1">
      <c r="A219" s="160"/>
      <c r="B219" s="133"/>
      <c r="C219" s="134" t="s">
        <v>437</v>
      </c>
      <c r="D219" s="141"/>
      <c r="E219" s="136"/>
      <c r="F219" s="135"/>
      <c r="G219" s="135"/>
      <c r="H219" s="135"/>
      <c r="I219" s="137"/>
      <c r="J219" s="138"/>
      <c r="K219" s="139">
        <v>4</v>
      </c>
      <c r="L219" s="139">
        <v>63661</v>
      </c>
      <c r="M219" s="8">
        <f t="shared" si="24"/>
        <v>63665</v>
      </c>
      <c r="N219" s="142"/>
      <c r="O219" s="139"/>
      <c r="P219" s="139">
        <v>1398</v>
      </c>
      <c r="Q219" s="139">
        <v>617</v>
      </c>
      <c r="R219" s="139"/>
      <c r="S219" s="139">
        <v>1935</v>
      </c>
      <c r="T219" s="8">
        <f t="shared" si="34"/>
        <v>3950</v>
      </c>
      <c r="U219" s="137"/>
      <c r="V219" s="139">
        <v>46</v>
      </c>
      <c r="W219" s="138"/>
      <c r="X219" s="139">
        <v>0</v>
      </c>
      <c r="Y219" s="138"/>
      <c r="Z219" s="139">
        <v>1441</v>
      </c>
      <c r="AA219" s="139">
        <v>18749</v>
      </c>
      <c r="AB219" s="139">
        <v>2898</v>
      </c>
      <c r="AC219" s="8">
        <f t="shared" si="35"/>
        <v>23088</v>
      </c>
      <c r="AD219" s="138"/>
    </row>
    <row r="220" spans="1:30" s="140" customFormat="1">
      <c r="A220" s="160"/>
      <c r="B220" s="133"/>
      <c r="C220" s="134" t="s">
        <v>438</v>
      </c>
      <c r="D220" s="141"/>
      <c r="E220" s="136"/>
      <c r="F220" s="135"/>
      <c r="G220" s="135"/>
      <c r="H220" s="135"/>
      <c r="I220" s="137"/>
      <c r="J220" s="138"/>
      <c r="K220" s="139">
        <v>13419</v>
      </c>
      <c r="L220" s="139">
        <v>177387</v>
      </c>
      <c r="M220" s="8">
        <f t="shared" si="24"/>
        <v>190806</v>
      </c>
      <c r="N220" s="142"/>
      <c r="O220" s="139"/>
      <c r="P220" s="139">
        <v>896</v>
      </c>
      <c r="Q220" s="139">
        <v>738</v>
      </c>
      <c r="R220" s="139"/>
      <c r="S220" s="139">
        <v>2018</v>
      </c>
      <c r="T220" s="8">
        <f t="shared" si="34"/>
        <v>3652</v>
      </c>
      <c r="U220" s="137"/>
      <c r="V220" s="139">
        <v>294</v>
      </c>
      <c r="W220" s="138"/>
      <c r="X220" s="139">
        <v>0</v>
      </c>
      <c r="Y220" s="138"/>
      <c r="Z220" s="139">
        <v>6510</v>
      </c>
      <c r="AA220" s="139">
        <v>11428</v>
      </c>
      <c r="AB220" s="139">
        <v>8747</v>
      </c>
      <c r="AC220" s="8">
        <f t="shared" si="35"/>
        <v>26685</v>
      </c>
      <c r="AD220" s="138"/>
    </row>
    <row r="221" spans="1:30" s="140" customFormat="1">
      <c r="A221" s="160"/>
      <c r="B221" s="133"/>
      <c r="C221" s="134" t="s">
        <v>439</v>
      </c>
      <c r="D221" s="141"/>
      <c r="E221" s="136"/>
      <c r="F221" s="135"/>
      <c r="G221" s="135"/>
      <c r="H221" s="135"/>
      <c r="I221" s="137"/>
      <c r="J221" s="138"/>
      <c r="K221" s="139">
        <v>18238</v>
      </c>
      <c r="L221" s="139">
        <v>184436</v>
      </c>
      <c r="M221" s="8">
        <f t="shared" si="24"/>
        <v>202674</v>
      </c>
      <c r="N221" s="142"/>
      <c r="O221" s="139"/>
      <c r="P221" s="139">
        <v>1624</v>
      </c>
      <c r="Q221" s="139">
        <v>1120</v>
      </c>
      <c r="R221" s="139"/>
      <c r="S221" s="139">
        <v>3475</v>
      </c>
      <c r="T221" s="8">
        <f t="shared" si="34"/>
        <v>6219</v>
      </c>
      <c r="U221" s="137"/>
      <c r="V221" s="139">
        <v>736</v>
      </c>
      <c r="W221" s="138"/>
      <c r="X221" s="139">
        <v>12</v>
      </c>
      <c r="Y221" s="138"/>
      <c r="Z221" s="139">
        <v>7724</v>
      </c>
      <c r="AA221" s="139">
        <v>12334</v>
      </c>
      <c r="AB221" s="139">
        <v>9041</v>
      </c>
      <c r="AC221" s="8">
        <f t="shared" si="35"/>
        <v>29099</v>
      </c>
      <c r="AD221" s="138"/>
    </row>
    <row r="222" spans="1:30" s="140" customFormat="1">
      <c r="A222" s="160"/>
      <c r="B222" s="133"/>
      <c r="C222" s="134" t="s">
        <v>440</v>
      </c>
      <c r="D222" s="141"/>
      <c r="E222" s="136"/>
      <c r="F222" s="135"/>
      <c r="G222" s="135"/>
      <c r="H222" s="135"/>
      <c r="I222" s="137"/>
      <c r="J222" s="138"/>
      <c r="K222" s="139">
        <v>16082</v>
      </c>
      <c r="L222" s="139">
        <v>140328</v>
      </c>
      <c r="M222" s="8">
        <f t="shared" si="24"/>
        <v>156410</v>
      </c>
      <c r="N222" s="142"/>
      <c r="O222" s="139"/>
      <c r="P222" s="139">
        <v>1235</v>
      </c>
      <c r="Q222" s="139">
        <v>1121</v>
      </c>
      <c r="R222" s="139"/>
      <c r="S222" s="139">
        <v>2589</v>
      </c>
      <c r="T222" s="8">
        <f t="shared" si="34"/>
        <v>4945</v>
      </c>
      <c r="U222" s="137"/>
      <c r="V222" s="139">
        <v>798</v>
      </c>
      <c r="W222" s="138"/>
      <c r="X222" s="139">
        <v>0</v>
      </c>
      <c r="Y222" s="138"/>
      <c r="Z222" s="139">
        <v>6440</v>
      </c>
      <c r="AA222" s="139">
        <v>12516</v>
      </c>
      <c r="AB222" s="139">
        <v>7395</v>
      </c>
      <c r="AC222" s="8">
        <f t="shared" si="35"/>
        <v>26351</v>
      </c>
      <c r="AD222" s="138"/>
    </row>
    <row r="223" spans="1:30" s="140" customFormat="1">
      <c r="A223" s="160"/>
      <c r="B223" s="133"/>
      <c r="C223" s="134" t="s">
        <v>441</v>
      </c>
      <c r="D223" s="141"/>
      <c r="E223" s="136"/>
      <c r="F223" s="135"/>
      <c r="G223" s="135"/>
      <c r="H223" s="135"/>
      <c r="I223" s="137"/>
      <c r="J223" s="138"/>
      <c r="K223" s="139">
        <v>12792</v>
      </c>
      <c r="L223" s="139">
        <v>65694</v>
      </c>
      <c r="M223" s="8">
        <f t="shared" si="24"/>
        <v>78486</v>
      </c>
      <c r="N223" s="142"/>
      <c r="O223" s="139"/>
      <c r="P223" s="139">
        <v>860</v>
      </c>
      <c r="Q223" s="139">
        <v>224</v>
      </c>
      <c r="R223" s="139"/>
      <c r="S223" s="139">
        <v>1266</v>
      </c>
      <c r="T223" s="8">
        <f t="shared" si="34"/>
        <v>2350</v>
      </c>
      <c r="U223" s="137"/>
      <c r="V223" s="139">
        <v>321</v>
      </c>
      <c r="W223" s="138"/>
      <c r="X223" s="139">
        <v>0</v>
      </c>
      <c r="Y223" s="138"/>
      <c r="Z223" s="139">
        <v>2287</v>
      </c>
      <c r="AA223" s="139">
        <v>10384</v>
      </c>
      <c r="AB223" s="139">
        <v>2302</v>
      </c>
      <c r="AC223" s="8">
        <f t="shared" si="35"/>
        <v>14973</v>
      </c>
      <c r="AD223" s="138"/>
    </row>
    <row r="224" spans="1:30" s="140" customFormat="1">
      <c r="A224" s="160"/>
      <c r="B224" s="133"/>
      <c r="C224" s="134" t="s">
        <v>442</v>
      </c>
      <c r="D224" s="141"/>
      <c r="E224" s="136"/>
      <c r="F224" s="135"/>
      <c r="G224" s="135"/>
      <c r="H224" s="135"/>
      <c r="I224" s="137"/>
      <c r="J224" s="138"/>
      <c r="K224" s="139">
        <v>13638</v>
      </c>
      <c r="L224" s="139">
        <v>252078</v>
      </c>
      <c r="M224" s="8">
        <f t="shared" si="24"/>
        <v>265716</v>
      </c>
      <c r="N224" s="142"/>
      <c r="O224" s="139"/>
      <c r="P224" s="139">
        <v>5099</v>
      </c>
      <c r="Q224" s="139">
        <v>813</v>
      </c>
      <c r="R224" s="139"/>
      <c r="S224" s="139">
        <v>4842</v>
      </c>
      <c r="T224" s="8">
        <f t="shared" si="34"/>
        <v>10754</v>
      </c>
      <c r="U224" s="137"/>
      <c r="V224" s="139">
        <v>835</v>
      </c>
      <c r="W224" s="138"/>
      <c r="X224" s="139">
        <v>0</v>
      </c>
      <c r="Y224" s="138"/>
      <c r="Z224" s="139">
        <v>8888</v>
      </c>
      <c r="AA224" s="139">
        <v>14170</v>
      </c>
      <c r="AB224" s="139">
        <v>13364</v>
      </c>
      <c r="AC224" s="8">
        <f t="shared" si="35"/>
        <v>36422</v>
      </c>
      <c r="AD224" s="138"/>
    </row>
    <row r="225" spans="1:30" s="140" customFormat="1">
      <c r="A225" s="160"/>
      <c r="B225" s="133"/>
      <c r="C225" s="134" t="s">
        <v>443</v>
      </c>
      <c r="D225" s="141"/>
      <c r="E225" s="136"/>
      <c r="F225" s="135"/>
      <c r="G225" s="135"/>
      <c r="H225" s="135"/>
      <c r="I225" s="137"/>
      <c r="J225" s="138"/>
      <c r="K225" s="139">
        <v>0</v>
      </c>
      <c r="L225" s="139">
        <v>66692</v>
      </c>
      <c r="M225" s="8">
        <f t="shared" si="24"/>
        <v>66692</v>
      </c>
      <c r="N225" s="142"/>
      <c r="O225" s="139"/>
      <c r="P225" s="139">
        <v>687</v>
      </c>
      <c r="Q225" s="139">
        <v>638</v>
      </c>
      <c r="R225" s="139"/>
      <c r="S225" s="139">
        <v>1259</v>
      </c>
      <c r="T225" s="8">
        <f t="shared" si="34"/>
        <v>2584</v>
      </c>
      <c r="U225" s="137"/>
      <c r="V225" s="139">
        <v>150</v>
      </c>
      <c r="W225" s="138"/>
      <c r="X225" s="139">
        <v>0</v>
      </c>
      <c r="Y225" s="138"/>
      <c r="Z225" s="139">
        <v>2755</v>
      </c>
      <c r="AA225" s="139">
        <v>11347</v>
      </c>
      <c r="AB225" s="139">
        <v>5518</v>
      </c>
      <c r="AC225" s="8">
        <f t="shared" si="35"/>
        <v>19620</v>
      </c>
      <c r="AD225" s="138"/>
    </row>
    <row r="226" spans="1:30" s="140" customFormat="1">
      <c r="A226" s="160"/>
      <c r="B226" s="133"/>
      <c r="C226" s="134" t="s">
        <v>444</v>
      </c>
      <c r="D226" s="141"/>
      <c r="E226" s="136"/>
      <c r="F226" s="135"/>
      <c r="G226" s="135"/>
      <c r="H226" s="135"/>
      <c r="I226" s="137"/>
      <c r="J226" s="138"/>
      <c r="K226" s="139">
        <v>19865</v>
      </c>
      <c r="L226" s="139">
        <v>243889</v>
      </c>
      <c r="M226" s="8">
        <f t="shared" si="24"/>
        <v>263754</v>
      </c>
      <c r="N226" s="142"/>
      <c r="O226" s="139"/>
      <c r="P226" s="139">
        <v>884</v>
      </c>
      <c r="Q226" s="139">
        <v>4919</v>
      </c>
      <c r="R226" s="139"/>
      <c r="S226" s="139">
        <v>8596</v>
      </c>
      <c r="T226" s="8">
        <f t="shared" si="34"/>
        <v>14399</v>
      </c>
      <c r="U226" s="137"/>
      <c r="V226" s="139">
        <v>831</v>
      </c>
      <c r="W226" s="138"/>
      <c r="X226" s="139">
        <v>43</v>
      </c>
      <c r="Y226" s="138"/>
      <c r="Z226" s="139">
        <v>16665</v>
      </c>
      <c r="AA226" s="139">
        <v>6415</v>
      </c>
      <c r="AB226" s="139">
        <v>18522</v>
      </c>
      <c r="AC226" s="8">
        <f t="shared" si="35"/>
        <v>41602</v>
      </c>
      <c r="AD226" s="138"/>
    </row>
    <row r="227" spans="1:30" s="140" customFormat="1">
      <c r="A227" s="160"/>
      <c r="B227" s="133"/>
      <c r="C227" s="134" t="s">
        <v>279</v>
      </c>
      <c r="D227" s="141" t="s">
        <v>322</v>
      </c>
      <c r="E227" s="136"/>
      <c r="F227" s="135"/>
      <c r="G227" s="135"/>
      <c r="H227" s="135"/>
      <c r="I227" s="137"/>
      <c r="J227" s="138"/>
      <c r="K227" s="139">
        <v>0</v>
      </c>
      <c r="L227" s="139">
        <v>0</v>
      </c>
      <c r="M227" s="8">
        <f t="shared" si="24"/>
        <v>0</v>
      </c>
      <c r="N227" s="142"/>
      <c r="O227" s="139"/>
      <c r="P227" s="139">
        <v>0</v>
      </c>
      <c r="Q227" s="139"/>
      <c r="R227" s="139"/>
      <c r="S227" s="139">
        <v>0</v>
      </c>
      <c r="T227" s="8">
        <f t="shared" si="34"/>
        <v>0</v>
      </c>
      <c r="U227" s="137"/>
      <c r="V227" s="139"/>
      <c r="W227" s="138"/>
      <c r="X227" s="139"/>
      <c r="Y227" s="138"/>
      <c r="Z227" s="139">
        <v>0</v>
      </c>
      <c r="AA227" s="139">
        <v>0</v>
      </c>
      <c r="AB227" s="139">
        <v>0</v>
      </c>
      <c r="AC227" s="8">
        <f t="shared" si="35"/>
        <v>0</v>
      </c>
      <c r="AD227" s="138"/>
    </row>
    <row r="228" spans="1:30" s="140" customFormat="1">
      <c r="A228" s="160"/>
      <c r="B228" s="133"/>
      <c r="C228" s="134" t="s">
        <v>445</v>
      </c>
      <c r="D228" s="141"/>
      <c r="E228" s="136"/>
      <c r="F228" s="135"/>
      <c r="G228" s="135"/>
      <c r="H228" s="135"/>
      <c r="I228" s="137"/>
      <c r="J228" s="138"/>
      <c r="K228" s="139">
        <v>10256</v>
      </c>
      <c r="L228" s="139">
        <v>233695</v>
      </c>
      <c r="M228" s="8">
        <f t="shared" si="24"/>
        <v>243951</v>
      </c>
      <c r="N228" s="142"/>
      <c r="O228" s="139"/>
      <c r="P228" s="139">
        <v>4181</v>
      </c>
      <c r="Q228" s="139">
        <v>1704</v>
      </c>
      <c r="R228" s="139"/>
      <c r="S228" s="139">
        <v>6176</v>
      </c>
      <c r="T228" s="8">
        <f t="shared" si="34"/>
        <v>12061</v>
      </c>
      <c r="U228" s="137"/>
      <c r="V228" s="139">
        <v>261</v>
      </c>
      <c r="W228" s="138"/>
      <c r="X228" s="139">
        <v>2</v>
      </c>
      <c r="Y228" s="138"/>
      <c r="Z228" s="139">
        <v>11095</v>
      </c>
      <c r="AA228" s="139">
        <v>26614</v>
      </c>
      <c r="AB228" s="139">
        <v>20446</v>
      </c>
      <c r="AC228" s="8">
        <f t="shared" si="35"/>
        <v>58155</v>
      </c>
      <c r="AD228" s="138"/>
    </row>
    <row r="229" spans="1:30" s="140" customFormat="1">
      <c r="A229" s="160"/>
      <c r="B229" s="133"/>
      <c r="C229" s="134" t="s">
        <v>446</v>
      </c>
      <c r="D229" s="141"/>
      <c r="E229" s="136"/>
      <c r="F229" s="135"/>
      <c r="G229" s="135"/>
      <c r="H229" s="135"/>
      <c r="I229" s="137"/>
      <c r="J229" s="138"/>
      <c r="K229" s="139">
        <v>34361</v>
      </c>
      <c r="L229" s="139">
        <v>342419</v>
      </c>
      <c r="M229" s="8">
        <f t="shared" si="24"/>
        <v>376780</v>
      </c>
      <c r="N229" s="142"/>
      <c r="O229" s="139"/>
      <c r="P229" s="139">
        <v>3483</v>
      </c>
      <c r="Q229" s="139">
        <v>1727</v>
      </c>
      <c r="R229" s="139"/>
      <c r="S229" s="139">
        <v>5015</v>
      </c>
      <c r="T229" s="8">
        <f t="shared" si="34"/>
        <v>10225</v>
      </c>
      <c r="U229" s="137"/>
      <c r="V229" s="139">
        <v>1175</v>
      </c>
      <c r="W229" s="138"/>
      <c r="X229" s="139">
        <v>1</v>
      </c>
      <c r="Y229" s="138"/>
      <c r="Z229" s="139">
        <v>14411</v>
      </c>
      <c r="AA229" s="139">
        <v>35362</v>
      </c>
      <c r="AB229" s="139">
        <v>17263</v>
      </c>
      <c r="AC229" s="8">
        <f t="shared" si="35"/>
        <v>67036</v>
      </c>
      <c r="AD229" s="138"/>
    </row>
    <row r="230" spans="1:30" s="140" customFormat="1">
      <c r="A230" s="161"/>
      <c r="B230" s="133"/>
      <c r="C230" s="134" t="s">
        <v>447</v>
      </c>
      <c r="D230" s="141"/>
      <c r="E230" s="136"/>
      <c r="F230" s="135"/>
      <c r="G230" s="135"/>
      <c r="H230" s="135"/>
      <c r="I230" s="137"/>
      <c r="J230" s="138"/>
      <c r="K230" s="139">
        <v>20632</v>
      </c>
      <c r="L230" s="139">
        <v>214478</v>
      </c>
      <c r="M230" s="8">
        <f t="shared" si="24"/>
        <v>235110</v>
      </c>
      <c r="N230" s="142"/>
      <c r="O230" s="139"/>
      <c r="P230" s="139">
        <v>10168</v>
      </c>
      <c r="Q230" s="139">
        <v>1705</v>
      </c>
      <c r="R230" s="139"/>
      <c r="S230" s="139">
        <v>11182</v>
      </c>
      <c r="T230" s="8">
        <f t="shared" si="34"/>
        <v>23055</v>
      </c>
      <c r="U230" s="137"/>
      <c r="V230" s="139">
        <v>795</v>
      </c>
      <c r="W230" s="138"/>
      <c r="X230" s="139">
        <v>0</v>
      </c>
      <c r="Y230" s="138"/>
      <c r="Z230" s="139">
        <v>8747</v>
      </c>
      <c r="AA230" s="139">
        <v>44794</v>
      </c>
      <c r="AB230" s="139">
        <v>7586</v>
      </c>
      <c r="AC230" s="8">
        <f t="shared" si="35"/>
        <v>61127</v>
      </c>
      <c r="AD230" s="138"/>
    </row>
    <row r="231" spans="1:30" s="140" customFormat="1">
      <c r="A231" s="12" t="s">
        <v>11</v>
      </c>
      <c r="B231" s="12"/>
      <c r="C231" s="12"/>
      <c r="D231" s="9"/>
      <c r="E231" s="130"/>
      <c r="F231" s="9"/>
      <c r="G231" s="9"/>
      <c r="H231" s="9"/>
      <c r="I231" s="131"/>
      <c r="J231" s="3"/>
      <c r="K231" s="3">
        <f t="shared" ref="K231:T231" si="36">SUM(K218:K230)</f>
        <v>168348</v>
      </c>
      <c r="L231" s="3">
        <f t="shared" si="36"/>
        <v>2148816</v>
      </c>
      <c r="M231" s="3">
        <f t="shared" si="36"/>
        <v>2317164</v>
      </c>
      <c r="N231" s="3">
        <f t="shared" si="36"/>
        <v>0</v>
      </c>
      <c r="O231" s="3">
        <f t="shared" si="36"/>
        <v>0</v>
      </c>
      <c r="P231" s="3">
        <f t="shared" si="36"/>
        <v>32905</v>
      </c>
      <c r="Q231" s="3">
        <f t="shared" si="36"/>
        <v>15575</v>
      </c>
      <c r="R231" s="3">
        <f t="shared" si="36"/>
        <v>0</v>
      </c>
      <c r="S231" s="3">
        <f t="shared" si="36"/>
        <v>51111</v>
      </c>
      <c r="T231" s="3">
        <f t="shared" si="36"/>
        <v>99591</v>
      </c>
      <c r="U231" s="3"/>
      <c r="V231" s="3">
        <f>SUM(V218:V230)</f>
        <v>6615</v>
      </c>
      <c r="W231" s="3"/>
      <c r="X231" s="3">
        <f>SUM(X218:X230)</f>
        <v>58</v>
      </c>
      <c r="Y231" s="3"/>
      <c r="Z231" s="3">
        <f>SUM(Z218:Z230)</f>
        <v>93748</v>
      </c>
      <c r="AA231" s="3">
        <f>SUM(AA218:AA230)</f>
        <v>220622</v>
      </c>
      <c r="AB231" s="3">
        <f>SUM(AB218:AB230)</f>
        <v>122627</v>
      </c>
      <c r="AC231" s="3">
        <f>SUM(AC218:AC230)</f>
        <v>436997</v>
      </c>
      <c r="AD231" s="3"/>
    </row>
    <row r="232" spans="1:30" s="140" customFormat="1">
      <c r="A232" s="159" t="s">
        <v>448</v>
      </c>
      <c r="B232" s="133"/>
      <c r="C232" s="134" t="s">
        <v>449</v>
      </c>
      <c r="D232" s="135"/>
      <c r="E232" s="136"/>
      <c r="F232" s="135"/>
      <c r="G232" s="135"/>
      <c r="H232" s="135"/>
      <c r="I232" s="137"/>
      <c r="J232" s="138"/>
      <c r="K232" s="139">
        <v>6487</v>
      </c>
      <c r="L232" s="139">
        <v>102464</v>
      </c>
      <c r="M232" s="8">
        <f t="shared" si="24"/>
        <v>108951</v>
      </c>
      <c r="N232" s="142"/>
      <c r="O232" s="139"/>
      <c r="P232" s="139">
        <v>306</v>
      </c>
      <c r="Q232" s="139">
        <v>907</v>
      </c>
      <c r="R232" s="139"/>
      <c r="S232" s="139">
        <v>503</v>
      </c>
      <c r="T232" s="8">
        <f t="shared" ref="T232:T247" si="37">+S232+Q232+P232</f>
        <v>1716</v>
      </c>
      <c r="U232" s="142"/>
      <c r="V232" s="139">
        <v>695</v>
      </c>
      <c r="W232" s="139"/>
      <c r="X232" s="139">
        <v>0</v>
      </c>
      <c r="Y232" s="139"/>
      <c r="Z232" s="139">
        <v>2353</v>
      </c>
      <c r="AA232" s="139">
        <v>12724</v>
      </c>
      <c r="AB232" s="139">
        <v>2316</v>
      </c>
      <c r="AC232" s="8">
        <f t="shared" ref="AC232:AC247" si="38">+AB232+AA232+Z232</f>
        <v>17393</v>
      </c>
      <c r="AD232" s="138"/>
    </row>
    <row r="233" spans="1:30" s="140" customFormat="1">
      <c r="A233" s="160"/>
      <c r="B233" s="133"/>
      <c r="C233" s="134" t="s">
        <v>450</v>
      </c>
      <c r="D233" s="135"/>
      <c r="E233" s="136"/>
      <c r="F233" s="135"/>
      <c r="G233" s="135"/>
      <c r="H233" s="135"/>
      <c r="I233" s="137"/>
      <c r="J233" s="138"/>
      <c r="K233" s="139">
        <v>4257</v>
      </c>
      <c r="L233" s="139">
        <v>126937</v>
      </c>
      <c r="M233" s="8">
        <f t="shared" si="24"/>
        <v>131194</v>
      </c>
      <c r="N233" s="142"/>
      <c r="O233" s="139"/>
      <c r="P233" s="139">
        <v>288</v>
      </c>
      <c r="Q233" s="139">
        <v>417</v>
      </c>
      <c r="R233" s="139"/>
      <c r="S233" s="139">
        <v>738</v>
      </c>
      <c r="T233" s="8">
        <f t="shared" si="37"/>
        <v>1443</v>
      </c>
      <c r="U233" s="142"/>
      <c r="V233" s="139">
        <v>470</v>
      </c>
      <c r="W233" s="139"/>
      <c r="X233" s="139">
        <v>0</v>
      </c>
      <c r="Y233" s="139"/>
      <c r="Z233" s="139">
        <v>2717</v>
      </c>
      <c r="AA233" s="139">
        <v>15414</v>
      </c>
      <c r="AB233" s="139">
        <v>5632</v>
      </c>
      <c r="AC233" s="8">
        <f t="shared" si="38"/>
        <v>23763</v>
      </c>
      <c r="AD233" s="138"/>
    </row>
    <row r="234" spans="1:30" s="140" customFormat="1">
      <c r="A234" s="160"/>
      <c r="B234" s="133"/>
      <c r="C234" s="134" t="s">
        <v>451</v>
      </c>
      <c r="D234" s="135"/>
      <c r="E234" s="136"/>
      <c r="F234" s="135"/>
      <c r="G234" s="135"/>
      <c r="H234" s="135"/>
      <c r="I234" s="137"/>
      <c r="J234" s="138"/>
      <c r="K234" s="139">
        <v>20763</v>
      </c>
      <c r="L234" s="139">
        <v>170501</v>
      </c>
      <c r="M234" s="8">
        <f t="shared" ref="M234:M247" si="39">K234+L234</f>
        <v>191264</v>
      </c>
      <c r="N234" s="142"/>
      <c r="O234" s="139"/>
      <c r="P234" s="139">
        <v>1306</v>
      </c>
      <c r="Q234" s="139">
        <v>490</v>
      </c>
      <c r="R234" s="139"/>
      <c r="S234" s="139">
        <v>2319</v>
      </c>
      <c r="T234" s="8">
        <f t="shared" si="37"/>
        <v>4115</v>
      </c>
      <c r="U234" s="142"/>
      <c r="V234" s="139">
        <v>653</v>
      </c>
      <c r="W234" s="139"/>
      <c r="X234" s="139">
        <v>7</v>
      </c>
      <c r="Y234" s="139"/>
      <c r="Z234" s="139">
        <v>5172</v>
      </c>
      <c r="AA234" s="139">
        <v>14401</v>
      </c>
      <c r="AB234" s="139">
        <v>11384</v>
      </c>
      <c r="AC234" s="8">
        <f t="shared" si="38"/>
        <v>30957</v>
      </c>
      <c r="AD234" s="138"/>
    </row>
    <row r="235" spans="1:30" s="140" customFormat="1">
      <c r="A235" s="160"/>
      <c r="B235" s="133"/>
      <c r="C235" s="134" t="s">
        <v>452</v>
      </c>
      <c r="D235" s="135"/>
      <c r="E235" s="136"/>
      <c r="F235" s="135"/>
      <c r="G235" s="135"/>
      <c r="H235" s="135"/>
      <c r="I235" s="137"/>
      <c r="J235" s="138"/>
      <c r="K235" s="139">
        <v>5221</v>
      </c>
      <c r="L235" s="139">
        <v>239639</v>
      </c>
      <c r="M235" s="8">
        <f t="shared" si="39"/>
        <v>244860</v>
      </c>
      <c r="N235" s="142"/>
      <c r="O235" s="139"/>
      <c r="P235" s="139">
        <v>715</v>
      </c>
      <c r="Q235" s="139">
        <v>1334</v>
      </c>
      <c r="R235" s="139"/>
      <c r="S235" s="139">
        <v>2333</v>
      </c>
      <c r="T235" s="8">
        <f t="shared" si="37"/>
        <v>4382</v>
      </c>
      <c r="U235" s="142"/>
      <c r="V235" s="139">
        <v>465</v>
      </c>
      <c r="W235" s="139"/>
      <c r="X235" s="139">
        <v>3</v>
      </c>
      <c r="Y235" s="139"/>
      <c r="Z235" s="139">
        <v>7126</v>
      </c>
      <c r="AA235" s="139">
        <v>6553</v>
      </c>
      <c r="AB235" s="139">
        <v>11746</v>
      </c>
      <c r="AC235" s="8">
        <f t="shared" si="38"/>
        <v>25425</v>
      </c>
      <c r="AD235" s="138"/>
    </row>
    <row r="236" spans="1:30" s="140" customFormat="1">
      <c r="A236" s="160"/>
      <c r="B236" s="133"/>
      <c r="C236" s="134" t="s">
        <v>453</v>
      </c>
      <c r="D236" s="135"/>
      <c r="E236" s="136"/>
      <c r="F236" s="135"/>
      <c r="G236" s="135"/>
      <c r="H236" s="135"/>
      <c r="I236" s="137"/>
      <c r="J236" s="138"/>
      <c r="K236" s="139">
        <v>0</v>
      </c>
      <c r="L236" s="139">
        <v>178047</v>
      </c>
      <c r="M236" s="8">
        <f t="shared" si="39"/>
        <v>178047</v>
      </c>
      <c r="N236" s="142"/>
      <c r="O236" s="139"/>
      <c r="P236" s="139">
        <v>327</v>
      </c>
      <c r="Q236" s="139">
        <v>405</v>
      </c>
      <c r="R236" s="139"/>
      <c r="S236" s="139">
        <v>1015</v>
      </c>
      <c r="T236" s="8">
        <f t="shared" si="37"/>
        <v>1747</v>
      </c>
      <c r="U236" s="142"/>
      <c r="V236" s="139">
        <v>28</v>
      </c>
      <c r="W236" s="139"/>
      <c r="X236" s="139">
        <v>0</v>
      </c>
      <c r="Y236" s="139"/>
      <c r="Z236" s="139">
        <v>2786</v>
      </c>
      <c r="AA236" s="139">
        <v>27508</v>
      </c>
      <c r="AB236" s="139">
        <v>4545</v>
      </c>
      <c r="AC236" s="8">
        <f t="shared" si="38"/>
        <v>34839</v>
      </c>
      <c r="AD236" s="138"/>
    </row>
    <row r="237" spans="1:30" s="140" customFormat="1">
      <c r="A237" s="160"/>
      <c r="B237" s="133"/>
      <c r="C237" s="134" t="s">
        <v>454</v>
      </c>
      <c r="D237" s="135"/>
      <c r="E237" s="136"/>
      <c r="F237" s="135"/>
      <c r="G237" s="135"/>
      <c r="H237" s="135"/>
      <c r="I237" s="137"/>
      <c r="J237" s="138"/>
      <c r="K237" s="139">
        <v>12554</v>
      </c>
      <c r="L237" s="139">
        <v>117976</v>
      </c>
      <c r="M237" s="8">
        <f t="shared" si="39"/>
        <v>130530</v>
      </c>
      <c r="N237" s="142"/>
      <c r="O237" s="139"/>
      <c r="P237" s="139">
        <v>923</v>
      </c>
      <c r="Q237" s="139">
        <v>1101</v>
      </c>
      <c r="R237" s="139"/>
      <c r="S237" s="139">
        <v>3584</v>
      </c>
      <c r="T237" s="8">
        <f t="shared" si="37"/>
        <v>5608</v>
      </c>
      <c r="U237" s="142"/>
      <c r="V237" s="139">
        <v>584</v>
      </c>
      <c r="W237" s="139"/>
      <c r="X237" s="139">
        <v>3</v>
      </c>
      <c r="Y237" s="139"/>
      <c r="Z237" s="139">
        <v>4261</v>
      </c>
      <c r="AA237" s="139">
        <v>10061</v>
      </c>
      <c r="AB237" s="139">
        <v>6590</v>
      </c>
      <c r="AC237" s="8">
        <f t="shared" si="38"/>
        <v>20912</v>
      </c>
      <c r="AD237" s="138"/>
    </row>
    <row r="238" spans="1:30" s="140" customFormat="1">
      <c r="A238" s="160"/>
      <c r="B238" s="133"/>
      <c r="C238" s="134" t="s">
        <v>455</v>
      </c>
      <c r="D238" s="135"/>
      <c r="E238" s="136"/>
      <c r="F238" s="135"/>
      <c r="G238" s="135"/>
      <c r="H238" s="135"/>
      <c r="I238" s="137"/>
      <c r="J238" s="138"/>
      <c r="K238" s="139">
        <v>50892</v>
      </c>
      <c r="L238" s="139">
        <v>488047</v>
      </c>
      <c r="M238" s="8">
        <f t="shared" si="39"/>
        <v>538939</v>
      </c>
      <c r="N238" s="142"/>
      <c r="O238" s="139"/>
      <c r="P238" s="139">
        <v>8275</v>
      </c>
      <c r="Q238" s="139">
        <v>7431</v>
      </c>
      <c r="R238" s="139"/>
      <c r="S238" s="139">
        <v>13886</v>
      </c>
      <c r="T238" s="8">
        <f t="shared" si="37"/>
        <v>29592</v>
      </c>
      <c r="U238" s="142"/>
      <c r="V238" s="139">
        <v>1134</v>
      </c>
      <c r="W238" s="139"/>
      <c r="X238" s="139">
        <v>72</v>
      </c>
      <c r="Y238" s="139"/>
      <c r="Z238" s="139">
        <v>23403</v>
      </c>
      <c r="AA238" s="139">
        <v>22598</v>
      </c>
      <c r="AB238" s="139">
        <v>25823</v>
      </c>
      <c r="AC238" s="8">
        <f t="shared" si="38"/>
        <v>71824</v>
      </c>
      <c r="AD238" s="138"/>
    </row>
    <row r="239" spans="1:30" s="140" customFormat="1">
      <c r="A239" s="160"/>
      <c r="B239" s="133"/>
      <c r="C239" s="134" t="s">
        <v>456</v>
      </c>
      <c r="D239" s="135"/>
      <c r="E239" s="136"/>
      <c r="F239" s="135"/>
      <c r="G239" s="135"/>
      <c r="H239" s="135"/>
      <c r="I239" s="137"/>
      <c r="J239" s="138"/>
      <c r="K239" s="139">
        <v>10487</v>
      </c>
      <c r="L239" s="139">
        <v>183558</v>
      </c>
      <c r="M239" s="8">
        <f t="shared" si="39"/>
        <v>194045</v>
      </c>
      <c r="N239" s="142"/>
      <c r="O239" s="139"/>
      <c r="P239" s="139">
        <v>832</v>
      </c>
      <c r="Q239" s="139">
        <v>676</v>
      </c>
      <c r="R239" s="139"/>
      <c r="S239" s="139">
        <v>2356</v>
      </c>
      <c r="T239" s="8">
        <f t="shared" si="37"/>
        <v>3864</v>
      </c>
      <c r="U239" s="142"/>
      <c r="V239" s="139">
        <v>300</v>
      </c>
      <c r="W239" s="139"/>
      <c r="X239" s="139">
        <v>0</v>
      </c>
      <c r="Y239" s="139"/>
      <c r="Z239" s="139">
        <v>4332</v>
      </c>
      <c r="AA239" s="139">
        <v>13289</v>
      </c>
      <c r="AB239" s="139">
        <v>6091</v>
      </c>
      <c r="AC239" s="8">
        <f t="shared" si="38"/>
        <v>23712</v>
      </c>
      <c r="AD239" s="138"/>
    </row>
    <row r="240" spans="1:30" s="140" customFormat="1">
      <c r="A240" s="160"/>
      <c r="B240" s="133"/>
      <c r="C240" s="134" t="s">
        <v>457</v>
      </c>
      <c r="D240" s="135"/>
      <c r="E240" s="136"/>
      <c r="F240" s="135"/>
      <c r="G240" s="135"/>
      <c r="H240" s="135"/>
      <c r="I240" s="137"/>
      <c r="J240" s="138"/>
      <c r="K240" s="139">
        <v>8612</v>
      </c>
      <c r="L240" s="139">
        <v>247300</v>
      </c>
      <c r="M240" s="8">
        <f t="shared" si="39"/>
        <v>255912</v>
      </c>
      <c r="N240" s="142"/>
      <c r="O240" s="139"/>
      <c r="P240" s="139">
        <v>5083</v>
      </c>
      <c r="Q240" s="139">
        <v>694</v>
      </c>
      <c r="R240" s="139"/>
      <c r="S240" s="139">
        <v>7878</v>
      </c>
      <c r="T240" s="8">
        <f t="shared" si="37"/>
        <v>13655</v>
      </c>
      <c r="U240" s="142"/>
      <c r="V240" s="139">
        <v>166</v>
      </c>
      <c r="W240" s="139"/>
      <c r="X240" s="139">
        <v>0</v>
      </c>
      <c r="Y240" s="139"/>
      <c r="Z240" s="139">
        <v>18049</v>
      </c>
      <c r="AA240" s="139">
        <v>20103</v>
      </c>
      <c r="AB240" s="139">
        <v>12994</v>
      </c>
      <c r="AC240" s="8">
        <f t="shared" si="38"/>
        <v>51146</v>
      </c>
      <c r="AD240" s="138"/>
    </row>
    <row r="241" spans="1:30" s="140" customFormat="1">
      <c r="A241" s="160"/>
      <c r="B241" s="133"/>
      <c r="C241" s="134" t="s">
        <v>458</v>
      </c>
      <c r="D241" s="135"/>
      <c r="E241" s="136"/>
      <c r="F241" s="135"/>
      <c r="G241" s="135"/>
      <c r="H241" s="135"/>
      <c r="I241" s="137"/>
      <c r="J241" s="138"/>
      <c r="K241" s="139">
        <v>618</v>
      </c>
      <c r="L241" s="139">
        <v>210393</v>
      </c>
      <c r="M241" s="8">
        <f t="shared" si="39"/>
        <v>211011</v>
      </c>
      <c r="N241" s="142"/>
      <c r="O241" s="139"/>
      <c r="P241" s="139">
        <v>1084</v>
      </c>
      <c r="Q241" s="139">
        <v>1998</v>
      </c>
      <c r="R241" s="139"/>
      <c r="S241" s="139">
        <v>2214</v>
      </c>
      <c r="T241" s="8">
        <f t="shared" si="37"/>
        <v>5296</v>
      </c>
      <c r="U241" s="142"/>
      <c r="V241" s="139">
        <v>1062</v>
      </c>
      <c r="W241" s="139"/>
      <c r="X241" s="139">
        <v>0</v>
      </c>
      <c r="Y241" s="139"/>
      <c r="Z241" s="139">
        <v>4732</v>
      </c>
      <c r="AA241" s="139">
        <v>14654</v>
      </c>
      <c r="AB241" s="139">
        <v>9350</v>
      </c>
      <c r="AC241" s="8">
        <f t="shared" si="38"/>
        <v>28736</v>
      </c>
      <c r="AD241" s="138"/>
    </row>
    <row r="242" spans="1:30" s="140" customFormat="1">
      <c r="A242" s="160"/>
      <c r="B242" s="133"/>
      <c r="C242" s="134" t="s">
        <v>459</v>
      </c>
      <c r="D242" s="135"/>
      <c r="E242" s="136"/>
      <c r="F242" s="135"/>
      <c r="G242" s="135"/>
      <c r="H242" s="135"/>
      <c r="I242" s="137"/>
      <c r="J242" s="138"/>
      <c r="K242" s="139">
        <v>15518</v>
      </c>
      <c r="L242" s="139">
        <v>274215</v>
      </c>
      <c r="M242" s="8">
        <f t="shared" si="39"/>
        <v>289733</v>
      </c>
      <c r="N242" s="142"/>
      <c r="O242" s="139"/>
      <c r="P242" s="139">
        <v>2610</v>
      </c>
      <c r="Q242" s="139">
        <v>1650</v>
      </c>
      <c r="R242" s="139"/>
      <c r="S242" s="139">
        <v>4164</v>
      </c>
      <c r="T242" s="8">
        <f t="shared" si="37"/>
        <v>8424</v>
      </c>
      <c r="U242" s="142"/>
      <c r="V242" s="139">
        <v>347</v>
      </c>
      <c r="W242" s="139"/>
      <c r="X242" s="139">
        <v>0</v>
      </c>
      <c r="Y242" s="139"/>
      <c r="Z242" s="139">
        <v>6692</v>
      </c>
      <c r="AA242" s="139">
        <v>15636</v>
      </c>
      <c r="AB242" s="139">
        <v>17091</v>
      </c>
      <c r="AC242" s="8">
        <f t="shared" si="38"/>
        <v>39419</v>
      </c>
      <c r="AD242" s="138"/>
    </row>
    <row r="243" spans="1:30" s="140" customFormat="1">
      <c r="A243" s="160"/>
      <c r="B243" s="133"/>
      <c r="C243" s="134" t="s">
        <v>460</v>
      </c>
      <c r="D243" s="135"/>
      <c r="E243" s="136"/>
      <c r="F243" s="135"/>
      <c r="G243" s="135"/>
      <c r="H243" s="135"/>
      <c r="I243" s="137"/>
      <c r="J243" s="138"/>
      <c r="K243" s="139">
        <v>8241</v>
      </c>
      <c r="L243" s="139">
        <v>174669</v>
      </c>
      <c r="M243" s="8">
        <f t="shared" si="39"/>
        <v>182910</v>
      </c>
      <c r="N243" s="142"/>
      <c r="O243" s="139"/>
      <c r="P243" s="139">
        <v>1225</v>
      </c>
      <c r="Q243" s="139">
        <v>2713</v>
      </c>
      <c r="R243" s="139"/>
      <c r="S243" s="139">
        <v>2782</v>
      </c>
      <c r="T243" s="8">
        <f t="shared" si="37"/>
        <v>6720</v>
      </c>
      <c r="U243" s="142"/>
      <c r="V243" s="139">
        <v>688</v>
      </c>
      <c r="W243" s="139"/>
      <c r="X243" s="139">
        <v>0</v>
      </c>
      <c r="Y243" s="139"/>
      <c r="Z243" s="139">
        <v>4728</v>
      </c>
      <c r="AA243" s="139">
        <v>12535</v>
      </c>
      <c r="AB243" s="139">
        <v>10150</v>
      </c>
      <c r="AC243" s="8">
        <f t="shared" si="38"/>
        <v>27413</v>
      </c>
      <c r="AD243" s="138"/>
    </row>
    <row r="244" spans="1:30" s="140" customFormat="1">
      <c r="A244" s="160"/>
      <c r="B244" s="133"/>
      <c r="C244" s="134" t="s">
        <v>461</v>
      </c>
      <c r="D244" s="135"/>
      <c r="E244" s="136"/>
      <c r="F244" s="135"/>
      <c r="G244" s="135"/>
      <c r="H244" s="135"/>
      <c r="I244" s="137"/>
      <c r="J244" s="138"/>
      <c r="K244" s="139">
        <v>22819</v>
      </c>
      <c r="L244" s="139">
        <v>173034</v>
      </c>
      <c r="M244" s="8">
        <f t="shared" si="39"/>
        <v>195853</v>
      </c>
      <c r="N244" s="142"/>
      <c r="O244" s="139"/>
      <c r="P244" s="139">
        <v>193</v>
      </c>
      <c r="Q244" s="139">
        <v>994</v>
      </c>
      <c r="R244" s="139"/>
      <c r="S244" s="139">
        <v>1685</v>
      </c>
      <c r="T244" s="8">
        <f t="shared" si="37"/>
        <v>2872</v>
      </c>
      <c r="U244" s="142"/>
      <c r="V244" s="139">
        <v>654</v>
      </c>
      <c r="W244" s="139"/>
      <c r="X244" s="139">
        <v>0</v>
      </c>
      <c r="Y244" s="139"/>
      <c r="Z244" s="139">
        <v>9947</v>
      </c>
      <c r="AA244" s="139">
        <v>23890</v>
      </c>
      <c r="AB244" s="139">
        <v>10320</v>
      </c>
      <c r="AC244" s="8">
        <f t="shared" si="38"/>
        <v>44157</v>
      </c>
      <c r="AD244" s="138"/>
    </row>
    <row r="245" spans="1:30" s="140" customFormat="1">
      <c r="A245" s="160"/>
      <c r="B245" s="133"/>
      <c r="C245" s="134" t="s">
        <v>462</v>
      </c>
      <c r="D245" s="135"/>
      <c r="E245" s="136"/>
      <c r="F245" s="135"/>
      <c r="G245" s="135"/>
      <c r="H245" s="135"/>
      <c r="I245" s="137"/>
      <c r="J245" s="138"/>
      <c r="K245" s="139">
        <v>0</v>
      </c>
      <c r="L245" s="139">
        <v>161871</v>
      </c>
      <c r="M245" s="8">
        <f t="shared" si="39"/>
        <v>161871</v>
      </c>
      <c r="N245" s="142"/>
      <c r="O245" s="139"/>
      <c r="P245" s="139">
        <v>638</v>
      </c>
      <c r="Q245" s="139">
        <v>171</v>
      </c>
      <c r="R245" s="139"/>
      <c r="S245" s="139">
        <v>945</v>
      </c>
      <c r="T245" s="8">
        <f t="shared" si="37"/>
        <v>1754</v>
      </c>
      <c r="U245" s="142"/>
      <c r="V245" s="139">
        <v>21</v>
      </c>
      <c r="W245" s="139"/>
      <c r="X245" s="139">
        <v>0</v>
      </c>
      <c r="Y245" s="139"/>
      <c r="Z245" s="139">
        <v>801</v>
      </c>
      <c r="AA245" s="139">
        <v>12131</v>
      </c>
      <c r="AB245" s="139">
        <v>1224</v>
      </c>
      <c r="AC245" s="8">
        <f t="shared" si="38"/>
        <v>14156</v>
      </c>
      <c r="AD245" s="138"/>
    </row>
    <row r="246" spans="1:30" s="140" customFormat="1">
      <c r="A246" s="160"/>
      <c r="B246" s="133"/>
      <c r="C246" s="134" t="s">
        <v>463</v>
      </c>
      <c r="D246" s="135"/>
      <c r="E246" s="136"/>
      <c r="F246" s="135"/>
      <c r="G246" s="135"/>
      <c r="H246" s="135"/>
      <c r="I246" s="137"/>
      <c r="J246" s="138"/>
      <c r="K246" s="139">
        <v>15504</v>
      </c>
      <c r="L246" s="139">
        <v>333463</v>
      </c>
      <c r="M246" s="8">
        <f t="shared" si="39"/>
        <v>348967</v>
      </c>
      <c r="N246" s="142"/>
      <c r="O246" s="139"/>
      <c r="P246" s="139">
        <v>2494</v>
      </c>
      <c r="Q246" s="139">
        <v>3087</v>
      </c>
      <c r="R246" s="139"/>
      <c r="S246" s="139">
        <v>4918</v>
      </c>
      <c r="T246" s="8">
        <f t="shared" si="37"/>
        <v>10499</v>
      </c>
      <c r="U246" s="142"/>
      <c r="V246" s="139">
        <v>680</v>
      </c>
      <c r="W246" s="139"/>
      <c r="X246" s="139">
        <v>0</v>
      </c>
      <c r="Y246" s="139"/>
      <c r="Z246" s="139">
        <v>20183</v>
      </c>
      <c r="AA246" s="139">
        <v>24941</v>
      </c>
      <c r="AB246" s="139">
        <v>20618</v>
      </c>
      <c r="AC246" s="8">
        <f t="shared" si="38"/>
        <v>65742</v>
      </c>
      <c r="AD246" s="138"/>
    </row>
    <row r="247" spans="1:30" s="140" customFormat="1">
      <c r="A247" s="161"/>
      <c r="B247" s="133"/>
      <c r="C247" s="134" t="s">
        <v>464</v>
      </c>
      <c r="D247" s="135"/>
      <c r="E247" s="136"/>
      <c r="F247" s="135"/>
      <c r="G247" s="135"/>
      <c r="H247" s="135"/>
      <c r="I247" s="137"/>
      <c r="J247" s="138"/>
      <c r="K247" s="139">
        <v>18647</v>
      </c>
      <c r="L247" s="139">
        <v>291232</v>
      </c>
      <c r="M247" s="8">
        <f t="shared" si="39"/>
        <v>309879</v>
      </c>
      <c r="N247" s="142"/>
      <c r="O247" s="139"/>
      <c r="P247" s="139">
        <v>1675</v>
      </c>
      <c r="Q247" s="139">
        <v>2421</v>
      </c>
      <c r="R247" s="139"/>
      <c r="S247" s="139">
        <v>4725</v>
      </c>
      <c r="T247" s="8">
        <f t="shared" si="37"/>
        <v>8821</v>
      </c>
      <c r="U247" s="142"/>
      <c r="V247" s="139">
        <v>460</v>
      </c>
      <c r="W247" s="139"/>
      <c r="X247" s="139">
        <v>32</v>
      </c>
      <c r="Y247" s="139"/>
      <c r="Z247" s="139">
        <v>11180</v>
      </c>
      <c r="AA247" s="139">
        <v>20194</v>
      </c>
      <c r="AB247" s="139">
        <v>15952</v>
      </c>
      <c r="AC247" s="8">
        <f t="shared" si="38"/>
        <v>47326</v>
      </c>
      <c r="AD247" s="138"/>
    </row>
    <row r="248" spans="1:30" s="140" customFormat="1">
      <c r="A248" s="12" t="s">
        <v>11</v>
      </c>
      <c r="B248" s="12"/>
      <c r="C248" s="12"/>
      <c r="D248" s="9"/>
      <c r="E248" s="130"/>
      <c r="F248" s="9"/>
      <c r="G248" s="9"/>
      <c r="H248" s="9"/>
      <c r="I248" s="131"/>
      <c r="J248" s="3"/>
      <c r="K248" s="3">
        <f t="shared" ref="K248:S248" si="40">SUM(K232:K247)</f>
        <v>200620</v>
      </c>
      <c r="L248" s="3">
        <f t="shared" si="40"/>
        <v>3473346</v>
      </c>
      <c r="M248" s="3">
        <f t="shared" si="40"/>
        <v>3673966</v>
      </c>
      <c r="N248" s="3">
        <f t="shared" si="40"/>
        <v>0</v>
      </c>
      <c r="O248" s="3">
        <f t="shared" si="40"/>
        <v>0</v>
      </c>
      <c r="P248" s="3">
        <f t="shared" si="40"/>
        <v>27974</v>
      </c>
      <c r="Q248" s="3">
        <f t="shared" si="40"/>
        <v>26489</v>
      </c>
      <c r="R248" s="3">
        <f t="shared" si="40"/>
        <v>0</v>
      </c>
      <c r="S248" s="3">
        <f t="shared" si="40"/>
        <v>56045</v>
      </c>
      <c r="T248" s="3">
        <f t="shared" ref="T248:AD248" si="41">SUM(T232:T247)</f>
        <v>110508</v>
      </c>
      <c r="U248" s="3">
        <f t="shared" si="41"/>
        <v>0</v>
      </c>
      <c r="V248" s="3">
        <f t="shared" si="41"/>
        <v>8407</v>
      </c>
      <c r="W248" s="3">
        <f t="shared" si="41"/>
        <v>0</v>
      </c>
      <c r="X248" s="3">
        <f t="shared" si="41"/>
        <v>117</v>
      </c>
      <c r="Y248" s="3">
        <f t="shared" si="41"/>
        <v>0</v>
      </c>
      <c r="Z248" s="3">
        <f t="shared" si="41"/>
        <v>128462</v>
      </c>
      <c r="AA248" s="3">
        <f t="shared" si="41"/>
        <v>266632</v>
      </c>
      <c r="AB248" s="3">
        <f t="shared" si="41"/>
        <v>171826</v>
      </c>
      <c r="AC248" s="3">
        <f t="shared" si="41"/>
        <v>566920</v>
      </c>
      <c r="AD248" s="3">
        <f t="shared" si="41"/>
        <v>0</v>
      </c>
    </row>
    <row r="249" spans="1:30" s="7" customFormat="1">
      <c r="A249" s="13" t="s">
        <v>10</v>
      </c>
      <c r="B249" s="13"/>
      <c r="C249" s="13"/>
      <c r="D249" s="10"/>
      <c r="E249" s="6">
        <f t="shared" ref="E249:AD249" si="42">E25+E46+E62+E86+E105+E122+E143+E163+E182+E201+E217+E231+E248</f>
        <v>0</v>
      </c>
      <c r="F249" s="6">
        <f t="shared" si="42"/>
        <v>0</v>
      </c>
      <c r="G249" s="6">
        <f t="shared" si="42"/>
        <v>0</v>
      </c>
      <c r="H249" s="6">
        <f t="shared" si="42"/>
        <v>0</v>
      </c>
      <c r="I249" s="6">
        <f t="shared" si="42"/>
        <v>0</v>
      </c>
      <c r="J249" s="6">
        <f t="shared" si="42"/>
        <v>0</v>
      </c>
      <c r="K249" s="6">
        <f t="shared" si="42"/>
        <v>1981140</v>
      </c>
      <c r="L249" s="6">
        <f t="shared" si="42"/>
        <v>30414030</v>
      </c>
      <c r="M249" s="6">
        <f t="shared" si="42"/>
        <v>39601784</v>
      </c>
      <c r="N249" s="6">
        <f t="shared" si="42"/>
        <v>0</v>
      </c>
      <c r="O249" s="6">
        <f t="shared" si="42"/>
        <v>0</v>
      </c>
      <c r="P249" s="6">
        <f t="shared" si="42"/>
        <v>517781</v>
      </c>
      <c r="Q249" s="6">
        <f t="shared" si="42"/>
        <v>215080</v>
      </c>
      <c r="R249" s="6">
        <f t="shared" si="42"/>
        <v>0</v>
      </c>
      <c r="S249" s="6">
        <f t="shared" si="42"/>
        <v>600732</v>
      </c>
      <c r="T249" s="6">
        <f t="shared" si="42"/>
        <v>1295907</v>
      </c>
      <c r="U249" s="6">
        <f t="shared" si="42"/>
        <v>0</v>
      </c>
      <c r="V249" s="6">
        <f t="shared" si="42"/>
        <v>90654</v>
      </c>
      <c r="W249" s="6">
        <f t="shared" si="42"/>
        <v>0</v>
      </c>
      <c r="X249" s="6">
        <f t="shared" si="42"/>
        <v>1364</v>
      </c>
      <c r="Y249" s="6">
        <f t="shared" si="42"/>
        <v>0</v>
      </c>
      <c r="Z249" s="6">
        <f t="shared" si="42"/>
        <v>1326432</v>
      </c>
      <c r="AA249" s="6">
        <f t="shared" si="42"/>
        <v>2997097</v>
      </c>
      <c r="AB249" s="6">
        <f t="shared" si="42"/>
        <v>1812510</v>
      </c>
      <c r="AC249" s="6">
        <f t="shared" si="42"/>
        <v>6136039</v>
      </c>
      <c r="AD249" s="6">
        <f t="shared" si="42"/>
        <v>0</v>
      </c>
    </row>
    <row r="251" spans="1:30">
      <c r="A251" s="155" t="s">
        <v>22</v>
      </c>
      <c r="B251" s="155"/>
      <c r="C251" s="155"/>
      <c r="D251" s="155"/>
      <c r="E251" s="155"/>
    </row>
    <row r="256" spans="1:30">
      <c r="G256" s="4" t="s">
        <v>465</v>
      </c>
    </row>
  </sheetData>
  <mergeCells count="42">
    <mergeCell ref="A1:E1"/>
    <mergeCell ref="A2:A4"/>
    <mergeCell ref="B2:B4"/>
    <mergeCell ref="C2:C4"/>
    <mergeCell ref="D2:D4"/>
    <mergeCell ref="E2:E4"/>
    <mergeCell ref="Z3:AC3"/>
    <mergeCell ref="AD3:AD4"/>
    <mergeCell ref="N3:N4"/>
    <mergeCell ref="O3:O4"/>
    <mergeCell ref="P3:P4"/>
    <mergeCell ref="Q3:S3"/>
    <mergeCell ref="T3:T4"/>
    <mergeCell ref="U3:U4"/>
    <mergeCell ref="A106:A121"/>
    <mergeCell ref="V3:V4"/>
    <mergeCell ref="W3:W4"/>
    <mergeCell ref="X3:X4"/>
    <mergeCell ref="Y3:Y4"/>
    <mergeCell ref="F2:F4"/>
    <mergeCell ref="G2:G4"/>
    <mergeCell ref="H2:H4"/>
    <mergeCell ref="I2:I4"/>
    <mergeCell ref="J2:O2"/>
    <mergeCell ref="P2:T2"/>
    <mergeCell ref="J3:J4"/>
    <mergeCell ref="K3:K4"/>
    <mergeCell ref="L3:L4"/>
    <mergeCell ref="M3:M4"/>
    <mergeCell ref="A6:A24"/>
    <mergeCell ref="A26:A45"/>
    <mergeCell ref="A47:A61"/>
    <mergeCell ref="A63:A85"/>
    <mergeCell ref="A87:A104"/>
    <mergeCell ref="A232:A247"/>
    <mergeCell ref="A251:E251"/>
    <mergeCell ref="A123:A142"/>
    <mergeCell ref="A144:A162"/>
    <mergeCell ref="A164:A181"/>
    <mergeCell ref="A183:A200"/>
    <mergeCell ref="A202:A216"/>
    <mergeCell ref="A218:A230"/>
  </mergeCells>
  <conditionalFormatting sqref="I2:J2 A2:G2">
    <cfRule type="cellIs" dxfId="0" priority="1" stopIfTrue="1" operator="lessThanOrEqual">
      <formula>500</formula>
    </cfRule>
  </conditionalFormatting>
  <printOptions horizontalCentered="1"/>
  <pageMargins left="0.63" right="0.34" top="0.75" bottom="1" header="0.5" footer="0.5"/>
  <pageSetup paperSize="5" scale="95" orientation="landscape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Director of Health</vt:lpstr>
      <vt:lpstr>CHC, SDH, DH</vt:lpstr>
      <vt:lpstr>PHC Consolidated @225 cluster</vt:lpstr>
      <vt:lpstr>'CHC, SDH, DH'!Print_Area</vt:lpstr>
      <vt:lpstr>'CHC, SDH, DH'!Print_Titles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kruti shah</dc:creator>
  <cp:lastModifiedBy>SPM AP</cp:lastModifiedBy>
  <dcterms:created xsi:type="dcterms:W3CDTF">2014-03-03T11:01:04Z</dcterms:created>
  <dcterms:modified xsi:type="dcterms:W3CDTF">2015-02-13T14:02:45Z</dcterms:modified>
</cp:coreProperties>
</file>